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mencer ici" sheetId="1" state="visible" r:id="rId3"/>
    <sheet name="Coût" sheetId="2" state="visible" r:id="rId4"/>
    <sheet name="Version complèt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<sst xmlns="http://schemas.openxmlformats.org/spreadsheetml/2006/main" count="81" uniqueCount="70">
  <si>
    <t xml:space="preserve">Suivi du coût et de la rentabilité du projet</t>
  </si>
  <si>
    <t xml:space="preserve">Édition gratuite de MIYAR Business Tools · https://miyarbusiness.com</t>
  </si>
  <si>
    <t xml:space="preserve">À quelle question répond ce fichier ?</t>
  </si>
  <si>
    <t xml:space="preserve">Votre projet est-il toujours rentable ? Ce fichier compare le budget de chaque poste à son coût réel et à son avancement, estime le coût final et montre le bénéfice et la marge prévus à l’achèvement, bien avant le décompte définitif.</t>
  </si>
  <si>
    <t xml:space="preserve">Mode d’emploi</t>
  </si>
  <si>
    <t xml:space="preserve">1. Ouvrez la feuille « Coût » et saisissez le montant du marché et le nom du projet.</t>
  </si>
  <si>
    <t xml:space="preserve">2. Pour chaque poste, saisissez le budget, le coût réel à date et l’avancement physique du poste.</t>
  </si>
  <si>
    <t xml:space="preserve">3. Le fichier calcule la valeur acquise, le coût estimé à l’achèvement et l’écart pour chaque poste.</t>
  </si>
  <si>
    <t xml:space="preserve">4. Lisez le panneau de résultats sous le tableau : bénéfice prévu, marge, indice de performance des coûts et diagnostic.</t>
  </si>
  <si>
    <t xml:space="preserve">Légende des couleurs</t>
  </si>
  <si>
    <t xml:space="preserve">Cellule de saisie</t>
  </si>
  <si>
    <t xml:space="preserve">Fond jaune, texte bleu : saisissez ici.</t>
  </si>
  <si>
    <t xml:space="preserve">Cellule calculée</t>
  </si>
  <si>
    <t xml:space="preserve">Fond blanc : formule, ne pas écraser.</t>
  </si>
  <si>
    <t xml:space="preserve">Remarques</t>
  </si>
  <si>
    <t xml:space="preserve">• L’avancement désigne l’avancement physique du poste, et non la part de son budget déjà consommée.</t>
  </si>
  <si>
    <t xml:space="preserve">• Le coût estimé à l’achèvement suppose que chaque poste garde sa performance actuelle jusqu’à la fin. Un poste non commencé est compté à son budget.</t>
  </si>
  <si>
    <t xml:space="preserve">• Capacité : un projet et 8 postes. L’outil complet MK-02 suit plusieurs projets mois par mois, avenants compris.</t>
  </si>
  <si>
    <t xml:space="preserve">Coût et rentabilité du projet</t>
  </si>
  <si>
    <t xml:space="preserve">Les cellules jaunes sont à saisir, les blanches sont calculées. Les chiffres actuels sont un exemple : remplacez-les par les données de votre projet.</t>
  </si>
  <si>
    <t xml:space="preserve">Nom du projet</t>
  </si>
  <si>
    <t xml:space="preserve">Conduite d’eau — Ahmadi</t>
  </si>
  <si>
    <t xml:space="preserve">Montant du marché, avenants approuvés inclus (MAD)</t>
  </si>
  <si>
    <t xml:space="preserve">Date du rapport</t>
  </si>
  <si>
    <t xml:space="preserve">Poste</t>
  </si>
  <si>
    <t xml:space="preserve">Budget (MAD)</t>
  </si>
  <si>
    <t xml:space="preserve">Coût réel à date (MAD)</t>
  </si>
  <si>
    <t xml:space="preserve">Avancement du poste</t>
  </si>
  <si>
    <t xml:space="preserve">Valeur acquise (MAD)</t>
  </si>
  <si>
    <t xml:space="preserve">Coût estimé à l’achèvement (MAD)</t>
  </si>
  <si>
    <t xml:space="preserve">Écart prévu (MAD)</t>
  </si>
  <si>
    <t xml:space="preserve">Indice de performance des coûts</t>
  </si>
  <si>
    <t xml:space="preserve">Matériaux</t>
  </si>
  <si>
    <t xml:space="preserve">Main-d’œuvre</t>
  </si>
  <si>
    <t xml:space="preserve">Matériel</t>
  </si>
  <si>
    <t xml:space="preserve">Sous-traitants</t>
  </si>
  <si>
    <t xml:space="preserve">Frais de chantier</t>
  </si>
  <si>
    <t xml:space="preserve">Transport et stockage</t>
  </si>
  <si>
    <t xml:space="preserve">Assurances et cautions</t>
  </si>
  <si>
    <t xml:space="preserve">Divers</t>
  </si>
  <si>
    <t xml:space="preserve">Total</t>
  </si>
  <si>
    <t xml:space="preserve">Résultat</t>
  </si>
  <si>
    <t xml:space="preserve">Valeur</t>
  </si>
  <si>
    <t xml:space="preserve">Budget total des coûts (MAD)</t>
  </si>
  <si>
    <t xml:space="preserve">Bénéfice prévu au chiffrage (MAD)</t>
  </si>
  <si>
    <t xml:space="preserve">Bénéfice prévu à l’achèvement (MAD)</t>
  </si>
  <si>
    <t xml:space="preserve">Marge prévue au chiffrage</t>
  </si>
  <si>
    <t xml:space="preserve">Marge attendue</t>
  </si>
  <si>
    <t xml:space="preserve">Indice de performance des coûts du projet</t>
  </si>
  <si>
    <t xml:space="preserve">Diagnostic</t>
  </si>
  <si>
    <t xml:space="preserve">Ce qu’apporte la version complète : MK-02</t>
  </si>
  <si>
    <t xml:space="preserve">Cette édition gratuite est pleinement fonctionnelle dans ses limites. Quand votre activité grandit, passez à la version complète.</t>
  </si>
  <si>
    <t xml:space="preserve">Fonction</t>
  </si>
  <si>
    <t xml:space="preserve">Édition gratuite</t>
  </si>
  <si>
    <t xml:space="preserve">Version complète</t>
  </si>
  <si>
    <t xml:space="preserve">Budget contre réel pour chaque poste</t>
  </si>
  <si>
    <t xml:space="preserve">✓</t>
  </si>
  <si>
    <t xml:space="preserve">Coût estimé à l’achèvement et bénéfice prévu</t>
  </si>
  <si>
    <t xml:space="preserve">Nombre de projets</t>
  </si>
  <si>
    <t xml:space="preserve">Un projet</t>
  </si>
  <si>
    <t xml:space="preserve">Plusieurs projets</t>
  </si>
  <si>
    <t xml:space="preserve">Nombre de postes</t>
  </si>
  <si>
    <t xml:space="preserve">8</t>
  </si>
  <si>
    <t xml:space="preserve">Postes détaillés, sans limite pratique</t>
  </si>
  <si>
    <t xml:space="preserve">Suivi mensuel et tendance des écarts</t>
  </si>
  <si>
    <t xml:space="preserve">—</t>
  </si>
  <si>
    <t xml:space="preserve">Avenants et leur effet sur le marché et les coûts</t>
  </si>
  <si>
    <t xml:space="preserve">Lien entre coûts, décomptes et encaissements</t>
  </si>
  <si>
    <t xml:space="preserve">Tableau de bord et graphiques</t>
  </si>
  <si>
    <t xml:space="preserve">Page du produit : https://miyarbusiness.com/product/mk-02-project-cost-profitability/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</si>
</sst>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\(#,##0.00\);\-"/>
    <numFmt numFmtId="166" formatCode="yyyy\-mm\-dd"/>
    <numFmt numFmtId="167" formatCode="0.0%;\(0.0%\);\-"/>
    <numFmt numFmtId="168" formatCode="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4A5A51"/>
      <name val="Arial"/>
      <family val="0"/>
      <charset val="1"/>
    </font>
    <font>
      <b val="true"/>
      <sz val="12"/>
      <color rgb="FF1F4E3D"/>
      <name val="Arial"/>
      <family val="0"/>
      <charset val="1"/>
    </font>
    <font>
      <sz val="11"/>
      <color rgb="FF1A1A1A"/>
      <name val="Arial"/>
      <family val="0"/>
      <charset val="1"/>
    </font>
    <font>
      <sz val="10"/>
      <color rgb="FF1F3FB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u val="single"/>
      <sz val="11"/>
      <color rgb="FF1F4E3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3D"/>
        <bgColor rgb="FF4A5A51"/>
      </patternFill>
    </fill>
    <fill>
      <patternFill patternType="solid">
        <fgColor rgb="FFFFF7D6"/>
        <bgColor rgb="FFFBEBCB"/>
      </patternFill>
    </fill>
    <fill>
      <patternFill patternType="solid">
        <fgColor rgb="FFE6EFEA"/>
        <bgColor rgb="FFDCEFE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C"/>
      </left>
      <right style="thin">
        <color rgb="FFC9D3CC"/>
      </right>
      <top style="thin">
        <color rgb="FFC9D3CC"/>
      </top>
      <bottom style="thin">
        <color rgb="FFC9D3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9C2A1E"/>
      </font>
      <fill>
        <patternFill>
          <bgColor rgb="FFF8DEDA"/>
        </patternFill>
      </fill>
    </dxf>
    <dxf>
      <fill>
        <patternFill>
          <bgColor rgb="FFF8DEDA"/>
        </patternFill>
      </fill>
    </dxf>
    <dxf>
      <fill>
        <patternFill>
          <bgColor rgb="FFFBEBCB"/>
        </patternFill>
      </fill>
    </dxf>
    <dxf>
      <fill>
        <patternFill>
          <bgColor rgb="FFDCEF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3CC"/>
      <rgbColor rgb="FF808080"/>
      <rgbColor rgb="FF9999FF"/>
      <rgbColor rgb="FF993366"/>
      <rgbColor rgb="FFFFF7D6"/>
      <rgbColor rgb="FFE6EF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FE2"/>
      <rgbColor rgb="FFFBEBCB"/>
      <rgbColor rgb="FF99CCFF"/>
      <rgbColor rgb="FFFF99CC"/>
      <rgbColor rgb="FFCC99FF"/>
      <rgbColor rgb="FFF8DEDA"/>
      <rgbColor rgb="FF3366FF"/>
      <rgbColor rgb="FF33CCCC"/>
      <rgbColor rgb="FF99CC00"/>
      <rgbColor rgb="FFFFCC00"/>
      <rgbColor rgb="FFFF9900"/>
      <rgbColor rgb="FFFF6600"/>
      <rgbColor rgb="FF4A5A51"/>
      <rgbColor rgb="FF969696"/>
      <rgbColor rgb="FF003366"/>
      <rgbColor rgb="FF339966"/>
      <rgbColor rgb="FF003300"/>
      <rgbColor rgb="FF1A1A1A"/>
      <rgbColor rgb="FF9C2A1E"/>
      <rgbColor rgb="FF993366"/>
      <rgbColor rgb="FF1F3FBF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miyarbusiness.com/product/mk-02-project-cost-profitability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74"/>
  </cols>
  <sheetData>
    <row r="1" customFormat="false" ht="33.7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2" t="s">
        <v>1</v>
      </c>
      <c r="B2" s="2"/>
    </row>
    <row r="4" customFormat="false" ht="15" hidden="false" customHeight="true" outlineLevel="0" collapsed="false">
      <c r="A4" s="3" t="s">
        <v>2</v>
      </c>
      <c r="B4" s="3"/>
    </row>
    <row r="5" customFormat="false" ht="57.75" hidden="false" customHeight="true" outlineLevel="0" collapsed="false">
      <c r="A5" s="4" t="s">
        <v>3</v>
      </c>
      <c r="B5" s="4"/>
    </row>
    <row r="7" customFormat="false" ht="15" hidden="false" customHeight="true" outlineLevel="0" collapsed="false">
      <c r="A7" s="3" t="s">
        <v>4</v>
      </c>
      <c r="B7" s="3"/>
    </row>
    <row r="8" customFormat="false" ht="33.75" hidden="false" customHeight="true" outlineLevel="0" collapsed="false">
      <c r="A8" s="4" t="s">
        <v>5</v>
      </c>
      <c r="B8" s="4"/>
    </row>
    <row r="9" customFormat="false" ht="33.75" hidden="false" customHeight="true" outlineLevel="0" collapsed="false">
      <c r="A9" s="4" t="s">
        <v>6</v>
      </c>
      <c r="B9" s="4"/>
    </row>
    <row r="10" customFormat="false" ht="33.75" hidden="false" customHeight="true" outlineLevel="0" collapsed="false">
      <c r="A10" s="4" t="s">
        <v>7</v>
      </c>
      <c r="B10" s="4"/>
    </row>
    <row r="11" customFormat="false" ht="33.75" hidden="false" customHeight="true" outlineLevel="0" collapsed="false">
      <c r="A11" s="4" t="s">
        <v>8</v>
      </c>
      <c r="B11" s="4"/>
    </row>
    <row r="13" customFormat="false" ht="15" hidden="false" customHeight="true" outlineLevel="0" collapsed="false">
      <c r="A13" s="3" t="s">
        <v>9</v>
      </c>
      <c r="B13" s="3"/>
    </row>
    <row r="14" customFormat="false" ht="15" hidden="false" customHeight="false" outlineLevel="0" collapsed="false">
      <c r="A14" s="5" t="s">
        <v>10</v>
      </c>
      <c r="B14" s="6" t="s">
        <v>11</v>
      </c>
    </row>
    <row r="15" customFormat="false" ht="15" hidden="false" customHeight="false" outlineLevel="0" collapsed="false">
      <c r="A15" s="7" t="s">
        <v>12</v>
      </c>
      <c r="B15" s="6" t="s">
        <v>13</v>
      </c>
    </row>
    <row r="17" customFormat="false" ht="15" hidden="false" customHeight="true" outlineLevel="0" collapsed="false">
      <c r="A17" s="3" t="s">
        <v>14</v>
      </c>
      <c r="B17" s="3"/>
    </row>
    <row r="18" customFormat="false" ht="33.75" hidden="false" customHeight="true" outlineLevel="0" collapsed="false">
      <c r="A18" s="4" t="s">
        <v>15</v>
      </c>
      <c r="B18" s="4"/>
    </row>
    <row r="19" customFormat="false" ht="33.75" hidden="false" customHeight="true" outlineLevel="0" collapsed="false">
      <c r="A19" s="4" t="s">
        <v>16</v>
      </c>
      <c r="B19" s="4"/>
    </row>
    <row r="20" customFormat="false" ht="33.75" hidden="false" customHeight="true" outlineLevel="0" collapsed="false">
      <c r="A20" s="4" t="s">
        <v>17</v>
      </c>
      <c r="B20" s="4"/>
    </row>
  </sheetData>
  <mergeCells count="14">
    <mergeCell ref="A1:B1"/>
    <mergeCell ref="A2:B2"/>
    <mergeCell ref="A4:B4"/>
    <mergeCell ref="A5:B5"/>
    <mergeCell ref="A7:B7"/>
    <mergeCell ref="A8:B8"/>
    <mergeCell ref="A9:B9"/>
    <mergeCell ref="A10:B10"/>
    <mergeCell ref="A11:B11"/>
    <mergeCell ref="A13:B13"/>
    <mergeCell ref="A17:B17"/>
    <mergeCell ref="A18:B18"/>
    <mergeCell ref="A19:B19"/>
    <mergeCell ref="A20:B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17"/>
    <col collapsed="false" customWidth="true" hidden="false" outlineLevel="0" max="6" min="6" style="0" width="21"/>
    <col collapsed="false" customWidth="true" hidden="false" outlineLevel="0" max="7" min="7" style="0" width="18"/>
    <col collapsed="false" customWidth="true" hidden="false" outlineLevel="0" max="8" min="8" style="0" width="16"/>
  </cols>
  <sheetData>
    <row r="1" customFormat="false" ht="33.75" hidden="false" customHeight="true" outlineLevel="0" collapsed="false">
      <c r="A1" s="1" t="s">
        <v>18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19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8" t="s">
        <v>20</v>
      </c>
      <c r="B4" s="9" t="s">
        <v>21</v>
      </c>
    </row>
    <row r="5" customFormat="false" ht="15" hidden="false" customHeight="false" outlineLevel="0" collapsed="false">
      <c r="A5" s="8" t="s">
        <v>22</v>
      </c>
      <c r="B5" s="10" t="n">
        <v>1200000</v>
      </c>
    </row>
    <row r="6" customFormat="false" ht="15" hidden="false" customHeight="false" outlineLevel="0" collapsed="false">
      <c r="A6" s="8" t="s">
        <v>23</v>
      </c>
      <c r="B6" s="11" t="n">
        <v>46300</v>
      </c>
    </row>
    <row r="8" customFormat="false" ht="39.75" hidden="false" customHeight="true" outlineLevel="0" collapsed="false">
      <c r="A8" s="12" t="s">
        <v>24</v>
      </c>
      <c r="B8" s="12" t="s">
        <v>25</v>
      </c>
      <c r="C8" s="12" t="s">
        <v>26</v>
      </c>
      <c r="D8" s="12" t="s">
        <v>27</v>
      </c>
      <c r="E8" s="12" t="s">
        <v>28</v>
      </c>
      <c r="F8" s="12" t="s">
        <v>29</v>
      </c>
      <c r="G8" s="12" t="s">
        <v>30</v>
      </c>
      <c r="H8" s="12" t="s">
        <v>31</v>
      </c>
    </row>
    <row r="9" customFormat="false" ht="15" hidden="false" customHeight="false" outlineLevel="0" collapsed="false">
      <c r="A9" s="9" t="s">
        <v>32</v>
      </c>
      <c r="B9" s="10" t="n">
        <v>450000</v>
      </c>
      <c r="C9" s="10" t="n">
        <v>236000</v>
      </c>
      <c r="D9" s="13" t="n">
        <v>0.55</v>
      </c>
      <c r="E9" s="14" t="n">
        <f aca="false">B9*D9</f>
        <v>247500</v>
      </c>
      <c r="F9" s="14" t="n">
        <f aca="false">IF(D9&gt;0,C9/D9,B9)</f>
        <v>429090.909090909</v>
      </c>
      <c r="G9" s="14" t="n">
        <f aca="false">B9-F9</f>
        <v>20909.0909090909</v>
      </c>
      <c r="H9" s="15" t="n">
        <f aca="false">IF(C9&gt;0,E9/C9,"")</f>
        <v>1.04872881355932</v>
      </c>
    </row>
    <row r="10" customFormat="false" ht="15" hidden="false" customHeight="false" outlineLevel="0" collapsed="false">
      <c r="A10" s="9" t="s">
        <v>33</v>
      </c>
      <c r="B10" s="10" t="n">
        <v>300000</v>
      </c>
      <c r="C10" s="10" t="n">
        <v>171000</v>
      </c>
      <c r="D10" s="13" t="n">
        <v>0.52</v>
      </c>
      <c r="E10" s="14" t="n">
        <f aca="false">B10*D10</f>
        <v>156000</v>
      </c>
      <c r="F10" s="14" t="n">
        <f aca="false">IF(D10&gt;0,C10/D10,B10)</f>
        <v>328846.153846154</v>
      </c>
      <c r="G10" s="14" t="n">
        <f aca="false">B10-F10</f>
        <v>-28846.1538461538</v>
      </c>
      <c r="H10" s="15" t="n">
        <f aca="false">IF(C10&gt;0,E10/C10,"")</f>
        <v>0.912280701754386</v>
      </c>
    </row>
    <row r="11" customFormat="false" ht="15" hidden="false" customHeight="false" outlineLevel="0" collapsed="false">
      <c r="A11" s="9" t="s">
        <v>34</v>
      </c>
      <c r="B11" s="10" t="n">
        <v>120000</v>
      </c>
      <c r="C11" s="10" t="n">
        <v>58500</v>
      </c>
      <c r="D11" s="13" t="n">
        <v>0.5</v>
      </c>
      <c r="E11" s="14" t="n">
        <f aca="false">B11*D11</f>
        <v>60000</v>
      </c>
      <c r="F11" s="14" t="n">
        <f aca="false">IF(D11&gt;0,C11/D11,B11)</f>
        <v>117000</v>
      </c>
      <c r="G11" s="14" t="n">
        <f aca="false">B11-F11</f>
        <v>3000</v>
      </c>
      <c r="H11" s="15" t="n">
        <f aca="false">IF(C11&gt;0,E11/C11,"")</f>
        <v>1.02564102564103</v>
      </c>
    </row>
    <row r="12" customFormat="false" ht="15" hidden="false" customHeight="false" outlineLevel="0" collapsed="false">
      <c r="A12" s="9" t="s">
        <v>35</v>
      </c>
      <c r="B12" s="10" t="n">
        <v>160000</v>
      </c>
      <c r="C12" s="10" t="n">
        <v>54000</v>
      </c>
      <c r="D12" s="13" t="n">
        <v>0.3</v>
      </c>
      <c r="E12" s="14" t="n">
        <f aca="false">B12*D12</f>
        <v>48000</v>
      </c>
      <c r="F12" s="14" t="n">
        <f aca="false">IF(D12&gt;0,C12/D12,B12)</f>
        <v>180000</v>
      </c>
      <c r="G12" s="14" t="n">
        <f aca="false">B12-F12</f>
        <v>-20000</v>
      </c>
      <c r="H12" s="15" t="n">
        <f aca="false">IF(C12&gt;0,E12/C12,"")</f>
        <v>0.888888888888889</v>
      </c>
    </row>
    <row r="13" customFormat="false" ht="15" hidden="false" customHeight="false" outlineLevel="0" collapsed="false">
      <c r="A13" s="9" t="s">
        <v>36</v>
      </c>
      <c r="B13" s="10" t="n">
        <v>60000</v>
      </c>
      <c r="C13" s="10" t="n">
        <v>33500</v>
      </c>
      <c r="D13" s="13" t="n">
        <v>0.5</v>
      </c>
      <c r="E13" s="14" t="n">
        <f aca="false">B13*D13</f>
        <v>30000</v>
      </c>
      <c r="F13" s="14" t="n">
        <f aca="false">IF(D13&gt;0,C13/D13,B13)</f>
        <v>67000</v>
      </c>
      <c r="G13" s="14" t="n">
        <f aca="false">B13-F13</f>
        <v>-7000</v>
      </c>
      <c r="H13" s="15" t="n">
        <f aca="false">IF(C13&gt;0,E13/C13,"")</f>
        <v>0.895522388059702</v>
      </c>
    </row>
    <row r="14" customFormat="false" ht="15" hidden="false" customHeight="false" outlineLevel="0" collapsed="false">
      <c r="A14" s="9" t="s">
        <v>37</v>
      </c>
      <c r="B14" s="10" t="n">
        <v>25000</v>
      </c>
      <c r="C14" s="10" t="n">
        <v>14200</v>
      </c>
      <c r="D14" s="13" t="n">
        <v>0.5</v>
      </c>
      <c r="E14" s="14" t="n">
        <f aca="false">B14*D14</f>
        <v>12500</v>
      </c>
      <c r="F14" s="14" t="n">
        <f aca="false">IF(D14&gt;0,C14/D14,B14)</f>
        <v>28400</v>
      </c>
      <c r="G14" s="14" t="n">
        <f aca="false">B14-F14</f>
        <v>-3400</v>
      </c>
      <c r="H14" s="15" t="n">
        <f aca="false">IF(C14&gt;0,E14/C14,"")</f>
        <v>0.880281690140845</v>
      </c>
    </row>
    <row r="15" customFormat="false" ht="15" hidden="false" customHeight="false" outlineLevel="0" collapsed="false">
      <c r="A15" s="9" t="s">
        <v>38</v>
      </c>
      <c r="B15" s="10" t="n">
        <v>20000</v>
      </c>
      <c r="C15" s="10" t="n">
        <v>12000</v>
      </c>
      <c r="D15" s="13" t="n">
        <v>0.6</v>
      </c>
      <c r="E15" s="14" t="n">
        <f aca="false">B15*D15</f>
        <v>12000</v>
      </c>
      <c r="F15" s="14" t="n">
        <f aca="false">IF(D15&gt;0,C15/D15,B15)</f>
        <v>20000</v>
      </c>
      <c r="G15" s="14" t="n">
        <f aca="false">B15-F15</f>
        <v>0</v>
      </c>
      <c r="H15" s="15" t="n">
        <f aca="false">IF(C15&gt;0,E15/C15,"")</f>
        <v>1</v>
      </c>
    </row>
    <row r="16" customFormat="false" ht="15" hidden="false" customHeight="false" outlineLevel="0" collapsed="false">
      <c r="A16" s="9" t="s">
        <v>39</v>
      </c>
      <c r="B16" s="10" t="n">
        <v>15000</v>
      </c>
      <c r="C16" s="10" t="n">
        <v>2500</v>
      </c>
      <c r="D16" s="13" t="n">
        <v>0.1</v>
      </c>
      <c r="E16" s="14" t="n">
        <f aca="false">B16*D16</f>
        <v>1500</v>
      </c>
      <c r="F16" s="14" t="n">
        <f aca="false">IF(D16&gt;0,C16/D16,B16)</f>
        <v>25000</v>
      </c>
      <c r="G16" s="14" t="n">
        <f aca="false">B16-F16</f>
        <v>-10000</v>
      </c>
      <c r="H16" s="15" t="n">
        <f aca="false">IF(C16&gt;0,E16/C16,"")</f>
        <v>0.6</v>
      </c>
    </row>
    <row r="17" customFormat="false" ht="15" hidden="false" customHeight="false" outlineLevel="0" collapsed="false">
      <c r="A17" s="16" t="s">
        <v>40</v>
      </c>
      <c r="B17" s="17" t="n">
        <f aca="false">SUM(B9:B16)</f>
        <v>1150000</v>
      </c>
      <c r="C17" s="17" t="n">
        <f aca="false">SUM(C9:C16)</f>
        <v>581700</v>
      </c>
      <c r="D17" s="18" t="n">
        <f aca="false">IFERROR(E17/B17,0)</f>
        <v>0.493478260869565</v>
      </c>
      <c r="E17" s="17" t="n">
        <f aca="false">SUM(E9:E16)</f>
        <v>567500</v>
      </c>
      <c r="F17" s="17" t="n">
        <f aca="false">SUM(F9:F16)</f>
        <v>1195337.06293706</v>
      </c>
      <c r="G17" s="17" t="n">
        <f aca="false">SUM(G9:G16)</f>
        <v>-45337.0629370629</v>
      </c>
      <c r="H17" s="19" t="n">
        <f aca="false">IFERROR(E17/C17,"")</f>
        <v>0.975588791473268</v>
      </c>
    </row>
    <row r="19" customFormat="false" ht="39.75" hidden="false" customHeight="true" outlineLevel="0" collapsed="false">
      <c r="A19" s="12" t="s">
        <v>41</v>
      </c>
      <c r="B19" s="12" t="s">
        <v>42</v>
      </c>
    </row>
    <row r="20" customFormat="false" ht="15" hidden="false" customHeight="false" outlineLevel="0" collapsed="false">
      <c r="A20" s="8" t="s">
        <v>43</v>
      </c>
      <c r="B20" s="20" t="n">
        <f aca="false">B17</f>
        <v>1150000</v>
      </c>
    </row>
    <row r="21" customFormat="false" ht="15" hidden="false" customHeight="false" outlineLevel="0" collapsed="false">
      <c r="A21" s="8" t="s">
        <v>29</v>
      </c>
      <c r="B21" s="20" t="n">
        <f aca="false">F17</f>
        <v>1195337.06293706</v>
      </c>
    </row>
    <row r="22" customFormat="false" ht="15" hidden="false" customHeight="false" outlineLevel="0" collapsed="false">
      <c r="A22" s="8" t="s">
        <v>44</v>
      </c>
      <c r="B22" s="20" t="n">
        <f aca="false">B5-B17</f>
        <v>50000</v>
      </c>
    </row>
    <row r="23" customFormat="false" ht="15" hidden="false" customHeight="false" outlineLevel="0" collapsed="false">
      <c r="A23" s="8" t="s">
        <v>45</v>
      </c>
      <c r="B23" s="20" t="n">
        <f aca="false">B5-F17</f>
        <v>4662.93706293707</v>
      </c>
    </row>
    <row r="24" customFormat="false" ht="15" hidden="false" customHeight="false" outlineLevel="0" collapsed="false">
      <c r="A24" s="8" t="s">
        <v>46</v>
      </c>
      <c r="B24" s="21" t="n">
        <f aca="false">IFERROR((B5-B17)/B5,0)</f>
        <v>0.0416666666666667</v>
      </c>
    </row>
    <row r="25" customFormat="false" ht="15" hidden="false" customHeight="false" outlineLevel="0" collapsed="false">
      <c r="A25" s="8" t="s">
        <v>47</v>
      </c>
      <c r="B25" s="21" t="n">
        <f aca="false">IFERROR((B5-F17)/B5,0)</f>
        <v>0.00388578088578089</v>
      </c>
    </row>
    <row r="26" customFormat="false" ht="15" hidden="false" customHeight="false" outlineLevel="0" collapsed="false">
      <c r="A26" s="8" t="s">
        <v>48</v>
      </c>
      <c r="B26" s="22" t="n">
        <f aca="false">H17</f>
        <v>0.975588791473268</v>
      </c>
    </row>
    <row r="27" customFormat="false" ht="15" hidden="false" customHeight="false" outlineLevel="0" collapsed="false">
      <c r="A27" s="8" t="s">
        <v>49</v>
      </c>
      <c r="B27" s="23" t="str">
        <f aca="false">IF(B5-F17&lt;0,"Perte prévue",IF(H17&lt;0.95,"Dépassement des coûts",IF(H17&lt;1,"À surveiller","Dans le budget")))</f>
        <v>À surveiller</v>
      </c>
    </row>
  </sheetData>
  <mergeCells count="2">
    <mergeCell ref="A1:H1"/>
    <mergeCell ref="A2:H2"/>
  </mergeCells>
  <conditionalFormatting sqref="G9:G17">
    <cfRule type="cellIs" priority="2" operator="lessThan" aboveAverage="0" equalAverage="0" bottom="0" percent="0" rank="0" text="" dxfId="0">
      <formula>0</formula>
    </cfRule>
  </conditionalFormatting>
  <conditionalFormatting sqref="H9:H17">
    <cfRule type="cellIs" priority="3" operator="lessThan" aboveAverage="0" equalAverage="0" bottom="0" percent="0" rank="0" text="" dxfId="1">
      <formula>0.95</formula>
    </cfRule>
  </conditionalFormatting>
  <conditionalFormatting sqref="B27">
    <cfRule type="expression" priority="4" aboveAverage="0" equalAverage="0" bottom="0" percent="0" rank="0" text="" dxfId="0">
      <formula>OR(B27="Perte prévue",B27="Dépassement des coûts")</formula>
    </cfRule>
    <cfRule type="expression" priority="5" aboveAverage="0" equalAverage="0" bottom="0" percent="0" rank="0" text="" dxfId="2">
      <formula>B27="À surveiller"</formula>
    </cfRule>
    <cfRule type="expression" priority="6" aboveAverage="0" equalAverage="0" bottom="0" percent="0" rank="0" text="" dxfId="3">
      <formula>B27="Dans le budget"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2"/>
    <col collapsed="false" customWidth="true" hidden="false" outlineLevel="0" max="3" min="3" style="0" width="26"/>
  </cols>
  <sheetData>
    <row r="1" customFormat="false" ht="33.75" hidden="false" customHeight="true" outlineLevel="0" collapsed="false">
      <c r="A1" s="1" t="s">
        <v>50</v>
      </c>
      <c r="B1" s="1"/>
      <c r="C1" s="1"/>
    </row>
    <row r="2" customFormat="false" ht="30" hidden="false" customHeight="true" outlineLevel="0" collapsed="false">
      <c r="A2" s="2" t="s">
        <v>51</v>
      </c>
      <c r="B2" s="2"/>
      <c r="C2" s="2"/>
    </row>
    <row r="4" customFormat="false" ht="39.75" hidden="false" customHeight="true" outlineLevel="0" collapsed="false">
      <c r="A4" s="12" t="s">
        <v>52</v>
      </c>
      <c r="B4" s="12" t="s">
        <v>53</v>
      </c>
      <c r="C4" s="12" t="s">
        <v>54</v>
      </c>
    </row>
    <row r="5" customFormat="false" ht="21.75" hidden="false" customHeight="true" outlineLevel="0" collapsed="false">
      <c r="A5" s="24" t="s">
        <v>55</v>
      </c>
      <c r="B5" s="25" t="s">
        <v>56</v>
      </c>
      <c r="C5" s="25" t="s">
        <v>56</v>
      </c>
    </row>
    <row r="6" customFormat="false" ht="21.75" hidden="false" customHeight="true" outlineLevel="0" collapsed="false">
      <c r="A6" s="24" t="s">
        <v>57</v>
      </c>
      <c r="B6" s="25" t="s">
        <v>56</v>
      </c>
      <c r="C6" s="25" t="s">
        <v>56</v>
      </c>
    </row>
    <row r="7" customFormat="false" ht="21.75" hidden="false" customHeight="true" outlineLevel="0" collapsed="false">
      <c r="A7" s="24" t="s">
        <v>58</v>
      </c>
      <c r="B7" s="26" t="s">
        <v>59</v>
      </c>
      <c r="C7" s="25" t="s">
        <v>60</v>
      </c>
    </row>
    <row r="8" customFormat="false" ht="21.75" hidden="false" customHeight="true" outlineLevel="0" collapsed="false">
      <c r="A8" s="24" t="s">
        <v>61</v>
      </c>
      <c r="B8" s="26" t="s">
        <v>62</v>
      </c>
      <c r="C8" s="25" t="s">
        <v>63</v>
      </c>
    </row>
    <row r="9" customFormat="false" ht="21.75" hidden="false" customHeight="true" outlineLevel="0" collapsed="false">
      <c r="A9" s="24" t="s">
        <v>64</v>
      </c>
      <c r="B9" s="26" t="s">
        <v>65</v>
      </c>
      <c r="C9" s="25" t="s">
        <v>56</v>
      </c>
    </row>
    <row r="10" customFormat="false" ht="21.75" hidden="false" customHeight="true" outlineLevel="0" collapsed="false">
      <c r="A10" s="24" t="s">
        <v>66</v>
      </c>
      <c r="B10" s="26" t="s">
        <v>65</v>
      </c>
      <c r="C10" s="25" t="s">
        <v>56</v>
      </c>
    </row>
    <row r="11" customFormat="false" ht="21.75" hidden="false" customHeight="true" outlineLevel="0" collapsed="false">
      <c r="A11" s="24" t="s">
        <v>67</v>
      </c>
      <c r="B11" s="26" t="s">
        <v>65</v>
      </c>
      <c r="C11" s="25" t="s">
        <v>56</v>
      </c>
    </row>
    <row r="12" customFormat="false" ht="21.75" hidden="false" customHeight="true" outlineLevel="0" collapsed="false">
      <c r="A12" s="24" t="s">
        <v>68</v>
      </c>
      <c r="B12" s="26" t="s">
        <v>65</v>
      </c>
      <c r="C12" s="25" t="s">
        <v>56</v>
      </c>
    </row>
    <row r="14" customFormat="false" ht="14.15" hidden="false" customHeight="false" outlineLevel="0" collapsed="false">
      <c r="A14" s="27" t="s">
        <v>69</v>
      </c>
      <c r="B14" s="27"/>
      <c r="C14" s="27"/>
    </row>
  </sheetData>
  <mergeCells count="3">
    <mergeCell ref="A1:C1"/>
    <mergeCell ref="A2:C2"/>
    <mergeCell ref="A14:C14"/>
  </mergeCells>
  <hyperlinks>
    <hyperlink ref="A14" r:id="rId1" display="Page du produit : https://miyarbusiness.com/product/mk-02-project-cost-profitability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2026-10-04T23:47:19Z</dcterms:created>
  <dc:creator>openpyxl</dc:creator>
  <dc:description/>
  <dc:language>en-US</dc:language>
  <cp:lastModifiedBy/>
  <dcterms:modified xsi:type="dcterms:W3CDTF">2026-10-04T23:47:19Z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