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ost" sheetId="2" state="visible" r:id="rId4"/>
    <sheet name="Full versio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<sst xmlns="http://schemas.openxmlformats.org/spreadsheetml/2006/main" count="81" uniqueCount="70">
  <si>
    <t xml:space="preserve">Project cost and profitability tracker</t>
  </si>
  <si>
    <t xml:space="preserve">Free edition from MIYAR Business Tools · https://miyarbusiness.com</t>
  </si>
  <si>
    <t xml:space="preserve">What does this file answer?</t>
  </si>
  <si>
    <t xml:space="preserve">Is your project still profitable? This file compares the budget of each cost line with its actual cost and progress, estimates the final cost, and shows the expected profit and margin at completion before you reach the final account.</t>
  </si>
  <si>
    <t xml:space="preserve">How to use</t>
  </si>
  <si>
    <t xml:space="preserve">1. Open the “Cost” sheet and enter the contract value and project name.</t>
  </si>
  <si>
    <t xml:space="preserve">2. For each cost line enter the budget, actual cost to date and physical progress of that line.</t>
  </si>
  <si>
    <t xml:space="preserve">3. The file calculates earned value, estimate at completion and variance for each line.</t>
  </si>
  <si>
    <t xml:space="preserve">4. Read the result panel below the table: expected profit, margin, cost performance index and verdict.</t>
  </si>
  <si>
    <t xml:space="preserve">Colour guide</t>
  </si>
  <si>
    <t xml:space="preserve">Input cell</t>
  </si>
  <si>
    <t xml:space="preserve">Yellow background, blue text: type here.</t>
  </si>
  <si>
    <t xml:space="preserve">Calculated cell</t>
  </si>
  <si>
    <t xml:space="preserve">White background: a formula, do not type over it.</t>
  </si>
  <si>
    <t xml:space="preserve">Notes</t>
  </si>
  <si>
    <t xml:space="preserve">• Progress means the physical progress of the line, not the share of its budget already spent.</t>
  </si>
  <si>
    <t xml:space="preserve">• The estimate at completion assumes each line keeps its current performance to the end. A line that has not started is counted at its budget.</t>
  </si>
  <si>
    <t xml:space="preserve">• Capacity: one project and 8 cost lines. The full MK-02 tool tracks several projects month by month, including variation orders.</t>
  </si>
  <si>
    <t xml:space="preserve">Project cost and profitability</t>
  </si>
  <si>
    <t xml:space="preserve">Yellow cells are for input; white cells are calculated. The current figures are an example: replace them with your project data.</t>
  </si>
  <si>
    <t xml:space="preserve">Project name</t>
  </si>
  <si>
    <t xml:space="preserve">Water pipeline — Ahmadi</t>
  </si>
  <si>
    <t xml:space="preserve">Contract value incl. approved variations (KWD)</t>
  </si>
  <si>
    <t xml:space="preserve">Report date</t>
  </si>
  <si>
    <t xml:space="preserve">Cost line</t>
  </si>
  <si>
    <t xml:space="preserve">Budget (KWD)</t>
  </si>
  <si>
    <t xml:space="preserve">Actual cost to date (KWD)</t>
  </si>
  <si>
    <t xml:space="preserve">Line progress</t>
  </si>
  <si>
    <t xml:space="preserve">Earned value (KWD)</t>
  </si>
  <si>
    <t xml:space="preserve">Estimate at completion (KWD)</t>
  </si>
  <si>
    <t xml:space="preserve">Expected variance (KWD)</t>
  </si>
  <si>
    <t xml:space="preserve">Cost performance index</t>
  </si>
  <si>
    <t xml:space="preserve">Materials</t>
  </si>
  <si>
    <t xml:space="preserve">Labour</t>
  </si>
  <si>
    <t xml:space="preserve">Equipment</t>
  </si>
  <si>
    <t xml:space="preserve">Subcontractors</t>
  </si>
  <si>
    <t xml:space="preserve">Site overheads</t>
  </si>
  <si>
    <t xml:space="preserve">Transport and storage</t>
  </si>
  <si>
    <t xml:space="preserve">Insurance and guarantees</t>
  </si>
  <si>
    <t xml:space="preserve">Other</t>
  </si>
  <si>
    <t xml:space="preserve">Total</t>
  </si>
  <si>
    <t xml:space="preserve">Result</t>
  </si>
  <si>
    <t xml:space="preserve">Value</t>
  </si>
  <si>
    <t xml:space="preserve">Total cost budget (KWD)</t>
  </si>
  <si>
    <t xml:space="preserve">Planned profit at pricing (KWD)</t>
  </si>
  <si>
    <t xml:space="preserve">Expected profit at completion (KWD)</t>
  </si>
  <si>
    <t xml:space="preserve">Planned margin</t>
  </si>
  <si>
    <t xml:space="preserve">Expected margin</t>
  </si>
  <si>
    <t xml:space="preserve">Project cost performance index</t>
  </si>
  <si>
    <t xml:space="preserve">Verdict</t>
  </si>
  <si>
    <t xml:space="preserve">What does the full version add? MK-02</t>
  </si>
  <si>
    <t xml:space="preserve">This free edition is fully functional within its limits. When your workload grows, move to the full version.</t>
  </si>
  <si>
    <t xml:space="preserve">Feature</t>
  </si>
  <si>
    <t xml:space="preserve">Free edition</t>
  </si>
  <si>
    <t xml:space="preserve">Full version</t>
  </si>
  <si>
    <t xml:space="preserve">Budget against actual for every line</t>
  </si>
  <si>
    <t xml:space="preserve">✓</t>
  </si>
  <si>
    <t xml:space="preserve">Estimate at completion and expected profit</t>
  </si>
  <si>
    <t xml:space="preserve">Number of projects</t>
  </si>
  <si>
    <t xml:space="preserve">One project</t>
  </si>
  <si>
    <t xml:space="preserve">Multiple projects</t>
  </si>
  <si>
    <t xml:space="preserve">Number of cost lines</t>
  </si>
  <si>
    <t xml:space="preserve">8</t>
  </si>
  <si>
    <t xml:space="preserve">Detailed lines, no practical limit</t>
  </si>
  <si>
    <t xml:space="preserve">Monthly tracking and variance trend over time</t>
  </si>
  <si>
    <t xml:space="preserve">—</t>
  </si>
  <si>
    <t xml:space="preserve">Variation orders and their effect on contract and cost</t>
  </si>
  <si>
    <t xml:space="preserve">Link between cost, certificates and collections</t>
  </si>
  <si>
    <t xml:space="preserve">Dashboard and charts</t>
  </si>
  <si>
    <t xml:space="preserve">Product page: https://miyarbusiness.com/product/mk-02-project-cost-profitability/</t>
  </si>
</sst>
</file>

<file path=xl/styles.xml><?xml version="1.0" encoding="utf-8"?>
<styleSheet xmlns="http://schemas.openxmlformats.org/spreadsheetml/2006/main">
  <numFmts count="5">
    <numFmt numFmtId="164" formatCode="General"/>
    <numFmt numFmtId="165" formatCode="#,##0.000;\(#,##0.000\);\-"/>
    <numFmt numFmtId="166" formatCode="yyyy\-mm\-dd"/>
    <numFmt numFmtId="167" formatCode="0.0%;\(0.0%\);\-"/>
    <numFmt numFmtId="168" formatCode="0.0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0"/>
      <color rgb="FF4A5A51"/>
      <name val="Arial"/>
      <family val="0"/>
      <charset val="1"/>
    </font>
    <font>
      <b val="true"/>
      <sz val="12"/>
      <color rgb="FF1F4E3D"/>
      <name val="Arial"/>
      <family val="0"/>
      <charset val="1"/>
    </font>
    <font>
      <sz val="11"/>
      <color rgb="FF1A1A1A"/>
      <name val="Arial"/>
      <family val="0"/>
      <charset val="1"/>
    </font>
    <font>
      <sz val="10"/>
      <color rgb="FF1F3FBF"/>
      <name val="Arial"/>
      <family val="0"/>
      <charset val="1"/>
    </font>
    <font>
      <sz val="10"/>
      <name val="Arial"/>
      <family val="0"/>
      <charset val="1"/>
    </font>
    <font>
      <b val="true"/>
      <sz val="10"/>
      <color rgb="FF1A1A1A"/>
      <name val="Arial"/>
      <family val="0"/>
      <charset val="1"/>
    </font>
    <font>
      <b val="true"/>
      <sz val="10"/>
      <color rgb="FFFFFFFF"/>
      <name val="Arial"/>
      <family val="0"/>
      <charset val="1"/>
    </font>
    <font>
      <sz val="10"/>
      <color rgb="FF1A1A1A"/>
      <name val="Arial"/>
      <family val="0"/>
      <charset val="1"/>
    </font>
    <font>
      <b val="true"/>
      <u val="single"/>
      <sz val="11"/>
      <color rgb="FF1F4E3D"/>
      <name val="Arial"/>
      <family val="0"/>
      <charset val="1"/>
    </font>
  </fonts>
  <fills count="5">
    <fill>
      <patternFill patternType="none"/>
    </fill>
    <fill>
      <patternFill patternType="gray125"/>
    </fill>
    <fill>
      <patternFill patternType="solid">
        <fgColor rgb="FF1F4E3D"/>
        <bgColor rgb="FF4A5A51"/>
      </patternFill>
    </fill>
    <fill>
      <patternFill patternType="solid">
        <fgColor rgb="FFFFF7D6"/>
        <bgColor rgb="FFFBEBCB"/>
      </patternFill>
    </fill>
    <fill>
      <patternFill patternType="solid">
        <fgColor rgb="FFE6EFEA"/>
        <bgColor rgb="FFDCEFE2"/>
      </patternFill>
    </fill>
  </fills>
  <borders count="2">
    <border diagonalUp="false" diagonalDown="false">
      <left/>
      <right/>
      <top/>
      <bottom/>
      <diagonal/>
    </border>
    <border diagonalUp="false" diagonalDown="false">
      <left style="thin">
        <color rgb="FFC9D3CC"/>
      </left>
      <right style="thin">
        <color rgb="FFC9D3CC"/>
      </right>
      <top style="thin">
        <color rgb="FFC9D3CC"/>
      </top>
      <bottom style="thin">
        <color rgb="FFC9D3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left" vertical="center" textRotation="0" wrapText="tru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8" fillId="3" borderId="1" xfId="0" applyFont="true" applyBorder="true" applyAlignment="true" applyProtection="false">
      <alignment horizontal="left" vertical="bottom" textRotation="0" wrapText="false" indent="1"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bottom" textRotation="0" wrapText="false" indent="1" shrinkToFit="false"/>
      <protection locked="true" hidden="false"/>
    </xf>
    <xf numFmtId="164" fontId="10" fillId="0" borderId="1" xfId="0" applyFont="true" applyBorder="true" applyAlignment="true" applyProtection="false">
      <alignment horizontal="left" vertical="center" textRotation="0" wrapText="false" indent="0" shrinkToFit="false"/>
      <protection locked="true" hidden="false"/>
    </xf>
    <xf numFmtId="164" fontId="8" fillId="3" borderId="1" xfId="0" applyFont="true" applyBorder="true" applyAlignment="true" applyProtection="false">
      <alignment horizontal="left" vertical="center" textRotation="0" wrapText="false" indent="0" shrinkToFit="false"/>
      <protection locked="true" hidden="false"/>
    </xf>
    <xf numFmtId="165" fontId="8" fillId="3" borderId="1" xfId="0" applyFont="true" applyBorder="true" applyAlignment="true" applyProtection="false">
      <alignment horizontal="left" vertical="center" textRotation="0" wrapText="false" indent="0" shrinkToFit="false"/>
      <protection locked="true" hidden="false"/>
    </xf>
    <xf numFmtId="166" fontId="8" fillId="3" borderId="1" xfId="0" applyFont="true" applyBorder="true" applyAlignment="true" applyProtection="false">
      <alignment horizontal="center" vertical="center" textRotation="0" wrapText="false" indent="0"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7" fontId="8" fillId="3" borderId="1" xfId="0" applyFont="true" applyBorder="true" applyAlignment="true" applyProtection="false">
      <alignment horizontal="center" vertical="center" textRotation="0" wrapText="false" indent="0" shrinkToFit="false"/>
      <protection locked="true" hidden="false"/>
    </xf>
    <xf numFmtId="165" fontId="12" fillId="0" borderId="1" xfId="0" applyFont="true" applyBorder="true" applyAlignment="true" applyProtection="false">
      <alignment horizontal="left" vertical="center" textRotation="0" wrapText="false" indent="0" shrinkToFit="false"/>
      <protection locked="true" hidden="false"/>
    </xf>
    <xf numFmtId="168" fontId="12" fillId="0" borderId="1" xfId="0" applyFont="true" applyBorder="true" applyAlignment="true" applyProtection="false">
      <alignment horizontal="center" vertical="center" textRotation="0" wrapText="false" indent="0" shrinkToFit="false"/>
      <protection locked="true" hidden="false"/>
    </xf>
    <xf numFmtId="164" fontId="10" fillId="4" borderId="1" xfId="0" applyFont="true" applyBorder="true" applyAlignment="true" applyProtection="false">
      <alignment horizontal="left" vertical="center" textRotation="0" wrapText="false" indent="0" shrinkToFit="false"/>
      <protection locked="true" hidden="false"/>
    </xf>
    <xf numFmtId="165" fontId="10" fillId="4" borderId="1" xfId="0" applyFont="true" applyBorder="true" applyAlignment="true" applyProtection="false">
      <alignment horizontal="left" vertical="center" textRotation="0" wrapText="false" indent="0" shrinkToFit="false"/>
      <protection locked="true" hidden="false"/>
    </xf>
    <xf numFmtId="167" fontId="10" fillId="4" borderId="1" xfId="0" applyFont="true" applyBorder="true" applyAlignment="true" applyProtection="false">
      <alignment horizontal="center" vertical="center" textRotation="0" wrapText="false" indent="0" shrinkToFit="false"/>
      <protection locked="true" hidden="false"/>
    </xf>
    <xf numFmtId="168" fontId="10" fillId="4" borderId="1" xfId="0" applyFont="true" applyBorder="true" applyAlignment="true" applyProtection="false">
      <alignment horizontal="center" vertical="center" textRotation="0" wrapText="false" indent="0" shrinkToFit="false"/>
      <protection locked="true" hidden="false"/>
    </xf>
    <xf numFmtId="165" fontId="10" fillId="0" borderId="1" xfId="0" applyFont="true" applyBorder="true" applyAlignment="true" applyProtection="false">
      <alignment horizontal="center" vertical="center" textRotation="0" wrapText="false" indent="0" shrinkToFit="false"/>
      <protection locked="true" hidden="false"/>
    </xf>
    <xf numFmtId="167" fontId="10" fillId="0" borderId="1" xfId="0" applyFont="true" applyBorder="true" applyAlignment="true" applyProtection="false">
      <alignment horizontal="center" vertical="center" textRotation="0" wrapText="false" indent="0" shrinkToFit="false"/>
      <protection locked="true" hidden="false"/>
    </xf>
    <xf numFmtId="168" fontId="10" fillId="0" borderId="1" xfId="0" applyFont="true" applyBorder="tru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false">
      <alignment horizontal="center" vertical="center" textRotation="0" wrapText="false" indent="0" shrinkToFit="false"/>
      <protection locked="true" hidden="false"/>
    </xf>
    <xf numFmtId="164" fontId="12" fillId="0" borderId="1"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center" vertical="center" textRotation="0" wrapText="false" indent="0" shrinkToFit="false"/>
      <protection locked="true" hidden="false"/>
    </xf>
    <xf numFmtId="164" fontId="12" fillId="0"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left" vertical="bottom"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9C2A1E"/>
      </font>
      <fill>
        <patternFill>
          <bgColor rgb="FFF8DEDA"/>
        </patternFill>
      </fill>
    </dxf>
    <dxf>
      <fill>
        <patternFill>
          <bgColor rgb="FFF8DEDA"/>
        </patternFill>
      </fill>
    </dxf>
    <dxf>
      <fill>
        <patternFill>
          <bgColor rgb="FFFBEBCB"/>
        </patternFill>
      </fill>
    </dxf>
    <dxf>
      <fill>
        <patternFill>
          <bgColor rgb="FFDCEFE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D3CC"/>
      <rgbColor rgb="FF808080"/>
      <rgbColor rgb="FF9999FF"/>
      <rgbColor rgb="FF993366"/>
      <rgbColor rgb="FFFFF7D6"/>
      <rgbColor rgb="FFE6EFE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E2"/>
      <rgbColor rgb="FFFBEBCB"/>
      <rgbColor rgb="FF99CCFF"/>
      <rgbColor rgb="FFFF99CC"/>
      <rgbColor rgb="FFCC99FF"/>
      <rgbColor rgb="FFF8DEDA"/>
      <rgbColor rgb="FF3366FF"/>
      <rgbColor rgb="FF33CCCC"/>
      <rgbColor rgb="FF99CC00"/>
      <rgbColor rgb="FFFFCC00"/>
      <rgbColor rgb="FFFF9900"/>
      <rgbColor rgb="FFFF6600"/>
      <rgbColor rgb="FF4A5A51"/>
      <rgbColor rgb="FF969696"/>
      <rgbColor rgb="FF003366"/>
      <rgbColor rgb="FF339966"/>
      <rgbColor rgb="FF003300"/>
      <rgbColor rgb="FF1A1A1A"/>
      <rgbColor rgb="FF9C2A1E"/>
      <rgbColor rgb="FF993366"/>
      <rgbColor rgb="FF1F3FBF"/>
      <rgbColor rgb="FF1F4E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hyperlink" Target="https://miyarbusiness.com/product/mk-02-project-cost-profitability/"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74"/>
  </cols>
  <sheetData>
    <row r="1" customFormat="false" ht="33.75" hidden="false" customHeight="true" outlineLevel="0" collapsed="false">
      <c r="A1" s="1" t="s">
        <v>0</v>
      </c>
      <c r="B1" s="1"/>
    </row>
    <row r="2" customFormat="false" ht="30" hidden="false" customHeight="true" outlineLevel="0" collapsed="false">
      <c r="A2" s="2" t="s">
        <v>1</v>
      </c>
      <c r="B2" s="2"/>
    </row>
    <row r="4" customFormat="false" ht="15" hidden="false" customHeight="true" outlineLevel="0" collapsed="false">
      <c r="A4" s="3" t="s">
        <v>2</v>
      </c>
      <c r="B4" s="3"/>
    </row>
    <row r="5" customFormat="false" ht="57.75" hidden="false" customHeight="true" outlineLevel="0" collapsed="false">
      <c r="A5" s="4" t="s">
        <v>3</v>
      </c>
      <c r="B5" s="4"/>
    </row>
    <row r="7" customFormat="false" ht="15" hidden="false" customHeight="true" outlineLevel="0" collapsed="false">
      <c r="A7" s="3" t="s">
        <v>4</v>
      </c>
      <c r="B7" s="3"/>
    </row>
    <row r="8" customFormat="false" ht="33.75" hidden="false" customHeight="true" outlineLevel="0" collapsed="false">
      <c r="A8" s="4" t="s">
        <v>5</v>
      </c>
      <c r="B8" s="4"/>
    </row>
    <row r="9" customFormat="false" ht="33.75" hidden="false" customHeight="true" outlineLevel="0" collapsed="false">
      <c r="A9" s="4" t="s">
        <v>6</v>
      </c>
      <c r="B9" s="4"/>
    </row>
    <row r="10" customFormat="false" ht="33.75" hidden="false" customHeight="true" outlineLevel="0" collapsed="false">
      <c r="A10" s="4" t="s">
        <v>7</v>
      </c>
      <c r="B10" s="4"/>
    </row>
    <row r="11" customFormat="false" ht="33.75" hidden="false" customHeight="true" outlineLevel="0" collapsed="false">
      <c r="A11" s="4" t="s">
        <v>8</v>
      </c>
      <c r="B11" s="4"/>
    </row>
    <row r="13" customFormat="false" ht="15" hidden="false" customHeight="true" outlineLevel="0" collapsed="false">
      <c r="A13" s="3" t="s">
        <v>9</v>
      </c>
      <c r="B13" s="3"/>
    </row>
    <row r="14" customFormat="false" ht="15" hidden="false" customHeight="false" outlineLevel="0" collapsed="false">
      <c r="A14" s="5" t="s">
        <v>10</v>
      </c>
      <c r="B14" s="6" t="s">
        <v>11</v>
      </c>
    </row>
    <row r="15" customFormat="false" ht="15" hidden="false" customHeight="false" outlineLevel="0" collapsed="false">
      <c r="A15" s="7" t="s">
        <v>12</v>
      </c>
      <c r="B15" s="6" t="s">
        <v>13</v>
      </c>
    </row>
    <row r="17" customFormat="false" ht="15" hidden="false" customHeight="true" outlineLevel="0" collapsed="false">
      <c r="A17" s="3" t="s">
        <v>14</v>
      </c>
      <c r="B17" s="3"/>
    </row>
    <row r="18" customFormat="false" ht="33.75" hidden="false" customHeight="true" outlineLevel="0" collapsed="false">
      <c r="A18" s="4" t="s">
        <v>15</v>
      </c>
      <c r="B18" s="4"/>
    </row>
    <row r="19" customFormat="false" ht="33.75" hidden="false" customHeight="true" outlineLevel="0" collapsed="false">
      <c r="A19" s="4" t="s">
        <v>16</v>
      </c>
      <c r="B19" s="4"/>
    </row>
    <row r="20" customFormat="false" ht="33.75" hidden="false" customHeight="true" outlineLevel="0" collapsed="false">
      <c r="A20" s="4" t="s">
        <v>17</v>
      </c>
      <c r="B20" s="4"/>
    </row>
  </sheetData>
  <mergeCells count="14">
    <mergeCell ref="A1:B1"/>
    <mergeCell ref="A2:B2"/>
    <mergeCell ref="A4:B4"/>
    <mergeCell ref="A5:B5"/>
    <mergeCell ref="A7:B7"/>
    <mergeCell ref="A8:B8"/>
    <mergeCell ref="A9:B9"/>
    <mergeCell ref="A10:B10"/>
    <mergeCell ref="A11:B11"/>
    <mergeCell ref="A13:B13"/>
    <mergeCell ref="A17:B17"/>
    <mergeCell ref="A18:B18"/>
    <mergeCell ref="A19:B19"/>
    <mergeCell ref="A20:B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22"/>
    <col collapsed="false" customWidth="true" hidden="false" outlineLevel="0" max="3" min="3" style="0" width="20"/>
    <col collapsed="false" customWidth="true" hidden="false" outlineLevel="0" max="4" min="4" style="0" width="14"/>
    <col collapsed="false" customWidth="true" hidden="false" outlineLevel="0" max="5" min="5" style="0" width="17"/>
    <col collapsed="false" customWidth="true" hidden="false" outlineLevel="0" max="6" min="6" style="0" width="21"/>
    <col collapsed="false" customWidth="true" hidden="false" outlineLevel="0" max="7" min="7" style="0" width="18"/>
    <col collapsed="false" customWidth="true" hidden="false" outlineLevel="0" max="8" min="8" style="0" width="16"/>
  </cols>
  <sheetData>
    <row r="1" customFormat="false" ht="33.75" hidden="false" customHeight="true" outlineLevel="0" collapsed="false">
      <c r="A1" s="1" t="s">
        <v>18</v>
      </c>
      <c r="B1" s="1"/>
      <c r="C1" s="1"/>
      <c r="D1" s="1"/>
      <c r="E1" s="1"/>
      <c r="F1" s="1"/>
      <c r="G1" s="1"/>
      <c r="H1" s="1"/>
    </row>
    <row r="2" customFormat="false" ht="30" hidden="false" customHeight="true" outlineLevel="0" collapsed="false">
      <c r="A2" s="2" t="s">
        <v>19</v>
      </c>
      <c r="B2" s="2"/>
      <c r="C2" s="2"/>
      <c r="D2" s="2"/>
      <c r="E2" s="2"/>
      <c r="F2" s="2"/>
      <c r="G2" s="2"/>
      <c r="H2" s="2"/>
    </row>
    <row r="4" customFormat="false" ht="15" hidden="false" customHeight="false" outlineLevel="0" collapsed="false">
      <c r="A4" s="8" t="s">
        <v>20</v>
      </c>
      <c r="B4" s="9" t="s">
        <v>21</v>
      </c>
    </row>
    <row r="5" customFormat="false" ht="15" hidden="false" customHeight="false" outlineLevel="0" collapsed="false">
      <c r="A5" s="8" t="s">
        <v>22</v>
      </c>
      <c r="B5" s="10" t="n">
        <v>1200000</v>
      </c>
    </row>
    <row r="6" customFormat="false" ht="15" hidden="false" customHeight="false" outlineLevel="0" collapsed="false">
      <c r="A6" s="8" t="s">
        <v>23</v>
      </c>
      <c r="B6" s="11" t="n">
        <v>46300</v>
      </c>
    </row>
    <row r="8" customFormat="false" ht="39.75" hidden="false" customHeight="true" outlineLevel="0" collapsed="false">
      <c r="A8" s="12" t="s">
        <v>24</v>
      </c>
      <c r="B8" s="12" t="s">
        <v>25</v>
      </c>
      <c r="C8" s="12" t="s">
        <v>26</v>
      </c>
      <c r="D8" s="12" t="s">
        <v>27</v>
      </c>
      <c r="E8" s="12" t="s">
        <v>28</v>
      </c>
      <c r="F8" s="12" t="s">
        <v>29</v>
      </c>
      <c r="G8" s="12" t="s">
        <v>30</v>
      </c>
      <c r="H8" s="12" t="s">
        <v>31</v>
      </c>
    </row>
    <row r="9" customFormat="false" ht="15" hidden="false" customHeight="false" outlineLevel="0" collapsed="false">
      <c r="A9" s="9" t="s">
        <v>32</v>
      </c>
      <c r="B9" s="10" t="n">
        <v>450000</v>
      </c>
      <c r="C9" s="10" t="n">
        <v>236000</v>
      </c>
      <c r="D9" s="13" t="n">
        <v>0.55</v>
      </c>
      <c r="E9" s="14" t="n">
        <f aca="false">B9*D9</f>
        <v>247500</v>
      </c>
      <c r="F9" s="14" t="n">
        <f aca="false">IF(D9&gt;0,C9/D9,B9)</f>
        <v>429090.909090909</v>
      </c>
      <c r="G9" s="14" t="n">
        <f aca="false">B9-F9</f>
        <v>20909.0909090909</v>
      </c>
      <c r="H9" s="15" t="n">
        <f aca="false">IF(C9&gt;0,E9/C9,"")</f>
        <v>1.04872881355932</v>
      </c>
    </row>
    <row r="10" customFormat="false" ht="15" hidden="false" customHeight="false" outlineLevel="0" collapsed="false">
      <c r="A10" s="9" t="s">
        <v>33</v>
      </c>
      <c r="B10" s="10" t="n">
        <v>300000</v>
      </c>
      <c r="C10" s="10" t="n">
        <v>171000</v>
      </c>
      <c r="D10" s="13" t="n">
        <v>0.52</v>
      </c>
      <c r="E10" s="14" t="n">
        <f aca="false">B10*D10</f>
        <v>156000</v>
      </c>
      <c r="F10" s="14" t="n">
        <f aca="false">IF(D10&gt;0,C10/D10,B10)</f>
        <v>328846.153846154</v>
      </c>
      <c r="G10" s="14" t="n">
        <f aca="false">B10-F10</f>
        <v>-28846.1538461538</v>
      </c>
      <c r="H10" s="15" t="n">
        <f aca="false">IF(C10&gt;0,E10/C10,"")</f>
        <v>0.912280701754386</v>
      </c>
    </row>
    <row r="11" customFormat="false" ht="15" hidden="false" customHeight="false" outlineLevel="0" collapsed="false">
      <c r="A11" s="9" t="s">
        <v>34</v>
      </c>
      <c r="B11" s="10" t="n">
        <v>120000</v>
      </c>
      <c r="C11" s="10" t="n">
        <v>58500</v>
      </c>
      <c r="D11" s="13" t="n">
        <v>0.5</v>
      </c>
      <c r="E11" s="14" t="n">
        <f aca="false">B11*D11</f>
        <v>60000</v>
      </c>
      <c r="F11" s="14" t="n">
        <f aca="false">IF(D11&gt;0,C11/D11,B11)</f>
        <v>117000</v>
      </c>
      <c r="G11" s="14" t="n">
        <f aca="false">B11-F11</f>
        <v>3000</v>
      </c>
      <c r="H11" s="15" t="n">
        <f aca="false">IF(C11&gt;0,E11/C11,"")</f>
        <v>1.02564102564103</v>
      </c>
    </row>
    <row r="12" customFormat="false" ht="15" hidden="false" customHeight="false" outlineLevel="0" collapsed="false">
      <c r="A12" s="9" t="s">
        <v>35</v>
      </c>
      <c r="B12" s="10" t="n">
        <v>160000</v>
      </c>
      <c r="C12" s="10" t="n">
        <v>54000</v>
      </c>
      <c r="D12" s="13" t="n">
        <v>0.3</v>
      </c>
      <c r="E12" s="14" t="n">
        <f aca="false">B12*D12</f>
        <v>48000</v>
      </c>
      <c r="F12" s="14" t="n">
        <f aca="false">IF(D12&gt;0,C12/D12,B12)</f>
        <v>180000</v>
      </c>
      <c r="G12" s="14" t="n">
        <f aca="false">B12-F12</f>
        <v>-20000</v>
      </c>
      <c r="H12" s="15" t="n">
        <f aca="false">IF(C12&gt;0,E12/C12,"")</f>
        <v>0.888888888888889</v>
      </c>
    </row>
    <row r="13" customFormat="false" ht="15" hidden="false" customHeight="false" outlineLevel="0" collapsed="false">
      <c r="A13" s="9" t="s">
        <v>36</v>
      </c>
      <c r="B13" s="10" t="n">
        <v>60000</v>
      </c>
      <c r="C13" s="10" t="n">
        <v>33500</v>
      </c>
      <c r="D13" s="13" t="n">
        <v>0.5</v>
      </c>
      <c r="E13" s="14" t="n">
        <f aca="false">B13*D13</f>
        <v>30000</v>
      </c>
      <c r="F13" s="14" t="n">
        <f aca="false">IF(D13&gt;0,C13/D13,B13)</f>
        <v>67000</v>
      </c>
      <c r="G13" s="14" t="n">
        <f aca="false">B13-F13</f>
        <v>-7000</v>
      </c>
      <c r="H13" s="15" t="n">
        <f aca="false">IF(C13&gt;0,E13/C13,"")</f>
        <v>0.895522388059702</v>
      </c>
    </row>
    <row r="14" customFormat="false" ht="15" hidden="false" customHeight="false" outlineLevel="0" collapsed="false">
      <c r="A14" s="9" t="s">
        <v>37</v>
      </c>
      <c r="B14" s="10" t="n">
        <v>25000</v>
      </c>
      <c r="C14" s="10" t="n">
        <v>14200</v>
      </c>
      <c r="D14" s="13" t="n">
        <v>0.5</v>
      </c>
      <c r="E14" s="14" t="n">
        <f aca="false">B14*D14</f>
        <v>12500</v>
      </c>
      <c r="F14" s="14" t="n">
        <f aca="false">IF(D14&gt;0,C14/D14,B14)</f>
        <v>28400</v>
      </c>
      <c r="G14" s="14" t="n">
        <f aca="false">B14-F14</f>
        <v>-3400</v>
      </c>
      <c r="H14" s="15" t="n">
        <f aca="false">IF(C14&gt;0,E14/C14,"")</f>
        <v>0.880281690140845</v>
      </c>
    </row>
    <row r="15" customFormat="false" ht="15" hidden="false" customHeight="false" outlineLevel="0" collapsed="false">
      <c r="A15" s="9" t="s">
        <v>38</v>
      </c>
      <c r="B15" s="10" t="n">
        <v>20000</v>
      </c>
      <c r="C15" s="10" t="n">
        <v>12000</v>
      </c>
      <c r="D15" s="13" t="n">
        <v>0.6</v>
      </c>
      <c r="E15" s="14" t="n">
        <f aca="false">B15*D15</f>
        <v>12000</v>
      </c>
      <c r="F15" s="14" t="n">
        <f aca="false">IF(D15&gt;0,C15/D15,B15)</f>
        <v>20000</v>
      </c>
      <c r="G15" s="14" t="n">
        <f aca="false">B15-F15</f>
        <v>0</v>
      </c>
      <c r="H15" s="15" t="n">
        <f aca="false">IF(C15&gt;0,E15/C15,"")</f>
        <v>1</v>
      </c>
    </row>
    <row r="16" customFormat="false" ht="15" hidden="false" customHeight="false" outlineLevel="0" collapsed="false">
      <c r="A16" s="9" t="s">
        <v>39</v>
      </c>
      <c r="B16" s="10" t="n">
        <v>15000</v>
      </c>
      <c r="C16" s="10" t="n">
        <v>2500</v>
      </c>
      <c r="D16" s="13" t="n">
        <v>0.1</v>
      </c>
      <c r="E16" s="14" t="n">
        <f aca="false">B16*D16</f>
        <v>1500</v>
      </c>
      <c r="F16" s="14" t="n">
        <f aca="false">IF(D16&gt;0,C16/D16,B16)</f>
        <v>25000</v>
      </c>
      <c r="G16" s="14" t="n">
        <f aca="false">B16-F16</f>
        <v>-10000</v>
      </c>
      <c r="H16" s="15" t="n">
        <f aca="false">IF(C16&gt;0,E16/C16,"")</f>
        <v>0.6</v>
      </c>
    </row>
    <row r="17" customFormat="false" ht="15" hidden="false" customHeight="false" outlineLevel="0" collapsed="false">
      <c r="A17" s="16" t="s">
        <v>40</v>
      </c>
      <c r="B17" s="17" t="n">
        <f aca="false">SUM(B9:B16)</f>
        <v>1150000</v>
      </c>
      <c r="C17" s="17" t="n">
        <f aca="false">SUM(C9:C16)</f>
        <v>581700</v>
      </c>
      <c r="D17" s="18" t="n">
        <f aca="false">IFERROR(E17/B17,0)</f>
        <v>0.493478260869565</v>
      </c>
      <c r="E17" s="17" t="n">
        <f aca="false">SUM(E9:E16)</f>
        <v>567500</v>
      </c>
      <c r="F17" s="17" t="n">
        <f aca="false">SUM(F9:F16)</f>
        <v>1195337.06293706</v>
      </c>
      <c r="G17" s="17" t="n">
        <f aca="false">SUM(G9:G16)</f>
        <v>-45337.0629370629</v>
      </c>
      <c r="H17" s="19" t="n">
        <f aca="false">IFERROR(E17/C17,"")</f>
        <v>0.975588791473268</v>
      </c>
    </row>
    <row r="19" customFormat="false" ht="39.75" hidden="false" customHeight="true" outlineLevel="0" collapsed="false">
      <c r="A19" s="12" t="s">
        <v>41</v>
      </c>
      <c r="B19" s="12" t="s">
        <v>42</v>
      </c>
    </row>
    <row r="20" customFormat="false" ht="15" hidden="false" customHeight="false" outlineLevel="0" collapsed="false">
      <c r="A20" s="8" t="s">
        <v>43</v>
      </c>
      <c r="B20" s="20" t="n">
        <f aca="false">B17</f>
        <v>1150000</v>
      </c>
    </row>
    <row r="21" customFormat="false" ht="15" hidden="false" customHeight="false" outlineLevel="0" collapsed="false">
      <c r="A21" s="8" t="s">
        <v>29</v>
      </c>
      <c r="B21" s="20" t="n">
        <f aca="false">F17</f>
        <v>1195337.06293706</v>
      </c>
    </row>
    <row r="22" customFormat="false" ht="15" hidden="false" customHeight="false" outlineLevel="0" collapsed="false">
      <c r="A22" s="8" t="s">
        <v>44</v>
      </c>
      <c r="B22" s="20" t="n">
        <f aca="false">B5-B17</f>
        <v>50000</v>
      </c>
    </row>
    <row r="23" customFormat="false" ht="15" hidden="false" customHeight="false" outlineLevel="0" collapsed="false">
      <c r="A23" s="8" t="s">
        <v>45</v>
      </c>
      <c r="B23" s="20" t="n">
        <f aca="false">B5-F17</f>
        <v>4662.93706293707</v>
      </c>
    </row>
    <row r="24" customFormat="false" ht="15" hidden="false" customHeight="false" outlineLevel="0" collapsed="false">
      <c r="A24" s="8" t="s">
        <v>46</v>
      </c>
      <c r="B24" s="21" t="n">
        <f aca="false">IFERROR((B5-B17)/B5,0)</f>
        <v>0.0416666666666667</v>
      </c>
    </row>
    <row r="25" customFormat="false" ht="15" hidden="false" customHeight="false" outlineLevel="0" collapsed="false">
      <c r="A25" s="8" t="s">
        <v>47</v>
      </c>
      <c r="B25" s="21" t="n">
        <f aca="false">IFERROR((B5-F17)/B5,0)</f>
        <v>0.00388578088578089</v>
      </c>
    </row>
    <row r="26" customFormat="false" ht="15" hidden="false" customHeight="false" outlineLevel="0" collapsed="false">
      <c r="A26" s="8" t="s">
        <v>48</v>
      </c>
      <c r="B26" s="22" t="n">
        <f aca="false">H17</f>
        <v>0.975588791473268</v>
      </c>
    </row>
    <row r="27" customFormat="false" ht="15" hidden="false" customHeight="false" outlineLevel="0" collapsed="false">
      <c r="A27" s="8" t="s">
        <v>49</v>
      </c>
      <c r="B27" s="23" t="str">
        <f aca="false">IF(B5-F17&lt;0,"Expected loss",IF(H17&lt;0.95,"Cost overrun",IF(H17&lt;1,"Needs attention","Within budget")))</f>
        <v>Needs attention</v>
      </c>
    </row>
  </sheetData>
  <mergeCells count="2">
    <mergeCell ref="A1:H1"/>
    <mergeCell ref="A2:H2"/>
  </mergeCells>
  <conditionalFormatting sqref="G9:G17">
    <cfRule type="cellIs" priority="2" operator="lessThan" aboveAverage="0" equalAverage="0" bottom="0" percent="0" rank="0" text="" dxfId="0">
      <formula>0</formula>
    </cfRule>
  </conditionalFormatting>
  <conditionalFormatting sqref="H9:H17">
    <cfRule type="cellIs" priority="3" operator="lessThan" aboveAverage="0" equalAverage="0" bottom="0" percent="0" rank="0" text="" dxfId="1">
      <formula>0.95</formula>
    </cfRule>
  </conditionalFormatting>
  <conditionalFormatting sqref="B27">
    <cfRule type="expression" priority="4" aboveAverage="0" equalAverage="0" bottom="0" percent="0" rank="0" text="" dxfId="0">
      <formula>OR(B27="Expected loss",B27="Cost overrun")</formula>
    </cfRule>
    <cfRule type="expression" priority="5" aboveAverage="0" equalAverage="0" bottom="0" percent="0" rank="0" text="" dxfId="2">
      <formula>B27="Needs attention"</formula>
    </cfRule>
    <cfRule type="expression" priority="6" aboveAverage="0" equalAverage="0" bottom="0" percent="0" rank="0" text="" dxfId="3">
      <formula>B27="Within budget"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22"/>
    <col collapsed="false" customWidth="true" hidden="false" outlineLevel="0" max="3" min="3" style="0" width="26"/>
  </cols>
  <sheetData>
    <row r="1" customFormat="false" ht="33.75" hidden="false" customHeight="true" outlineLevel="0" collapsed="false">
      <c r="A1" s="1" t="s">
        <v>50</v>
      </c>
      <c r="B1" s="1"/>
      <c r="C1" s="1"/>
    </row>
    <row r="2" customFormat="false" ht="30" hidden="false" customHeight="true" outlineLevel="0" collapsed="false">
      <c r="A2" s="2" t="s">
        <v>51</v>
      </c>
      <c r="B2" s="2"/>
      <c r="C2" s="2"/>
    </row>
    <row r="4" customFormat="false" ht="39.75" hidden="false" customHeight="true" outlineLevel="0" collapsed="false">
      <c r="A4" s="12" t="s">
        <v>52</v>
      </c>
      <c r="B4" s="12" t="s">
        <v>53</v>
      </c>
      <c r="C4" s="12" t="s">
        <v>54</v>
      </c>
    </row>
    <row r="5" customFormat="false" ht="21.75" hidden="false" customHeight="true" outlineLevel="0" collapsed="false">
      <c r="A5" s="24" t="s">
        <v>55</v>
      </c>
      <c r="B5" s="25" t="s">
        <v>56</v>
      </c>
      <c r="C5" s="25" t="s">
        <v>56</v>
      </c>
    </row>
    <row r="6" customFormat="false" ht="21.75" hidden="false" customHeight="true" outlineLevel="0" collapsed="false">
      <c r="A6" s="24" t="s">
        <v>57</v>
      </c>
      <c r="B6" s="25" t="s">
        <v>56</v>
      </c>
      <c r="C6" s="25" t="s">
        <v>56</v>
      </c>
    </row>
    <row r="7" customFormat="false" ht="21.75" hidden="false" customHeight="true" outlineLevel="0" collapsed="false">
      <c r="A7" s="24" t="s">
        <v>58</v>
      </c>
      <c r="B7" s="26" t="s">
        <v>59</v>
      </c>
      <c r="C7" s="25" t="s">
        <v>60</v>
      </c>
    </row>
    <row r="8" customFormat="false" ht="21.75" hidden="false" customHeight="true" outlineLevel="0" collapsed="false">
      <c r="A8" s="24" t="s">
        <v>61</v>
      </c>
      <c r="B8" s="26" t="s">
        <v>62</v>
      </c>
      <c r="C8" s="25" t="s">
        <v>63</v>
      </c>
    </row>
    <row r="9" customFormat="false" ht="21.75" hidden="false" customHeight="true" outlineLevel="0" collapsed="false">
      <c r="A9" s="24" t="s">
        <v>64</v>
      </c>
      <c r="B9" s="26" t="s">
        <v>65</v>
      </c>
      <c r="C9" s="25" t="s">
        <v>56</v>
      </c>
    </row>
    <row r="10" customFormat="false" ht="21.75" hidden="false" customHeight="true" outlineLevel="0" collapsed="false">
      <c r="A10" s="24" t="s">
        <v>66</v>
      </c>
      <c r="B10" s="26" t="s">
        <v>65</v>
      </c>
      <c r="C10" s="25" t="s">
        <v>56</v>
      </c>
    </row>
    <row r="11" customFormat="false" ht="21.75" hidden="false" customHeight="true" outlineLevel="0" collapsed="false">
      <c r="A11" s="24" t="s">
        <v>67</v>
      </c>
      <c r="B11" s="26" t="s">
        <v>65</v>
      </c>
      <c r="C11" s="25" t="s">
        <v>56</v>
      </c>
    </row>
    <row r="12" customFormat="false" ht="21.75" hidden="false" customHeight="true" outlineLevel="0" collapsed="false">
      <c r="A12" s="24" t="s">
        <v>68</v>
      </c>
      <c r="B12" s="26" t="s">
        <v>65</v>
      </c>
      <c r="C12" s="25" t="s">
        <v>56</v>
      </c>
    </row>
    <row r="14" customFormat="false" ht="14.15" hidden="false" customHeight="false" outlineLevel="0" collapsed="false">
      <c r="A14" s="27" t="s">
        <v>69</v>
      </c>
      <c r="B14" s="27"/>
      <c r="C14" s="27"/>
    </row>
  </sheetData>
  <mergeCells count="3">
    <mergeCell ref="A1:C1"/>
    <mergeCell ref="A2:C2"/>
    <mergeCell ref="A14:C14"/>
  </mergeCells>
  <hyperlinks>
    <hyperlink ref="A14" r:id="rId1" display="Product page: https://miyarbusiness.com/product/mk-02-project-cost-profitability/"/>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2026-10-04T23:47:19Z</dcterms:created>
  <dc:creator>openpyxl</dc:creator>
  <dc:description/>
  <dc:language>en-US</dc:language>
  <cp:lastModifiedBy/>
  <dcterms:modified xsi:type="dcterms:W3CDTF">2026-10-04T23:47:19Z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