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er starten" sheetId="1" state="visible" r:id="rId3"/>
    <sheet name="Kosten" sheetId="2" state="visible" r:id="rId4"/>
    <sheet name="Vollvers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<sst xmlns="http://schemas.openxmlformats.org/spreadsheetml/2006/main" count="81" uniqueCount="70">
  <si>
    <t xml:space="preserve">Projektkosten und Rentabilität im Blick</t>
  </si>
  <si>
    <t xml:space="preserve">Kostenlose Ausgabe von MIYAR Business Tools · https://miyarbusiness.com</t>
  </si>
  <si>
    <t xml:space="preserve">Welche Frage beantwortet diese Datei?</t>
  </si>
  <si>
    <t xml:space="preserve">Ist Ihr Projekt noch rentabel? Diese Datei vergleicht das Budget jeder Kostenposition mit den Istkosten und dem Fertigstellungsgrad, prognostiziert die Gesamtkosten und zeigt den erwarteten Gewinn und die Marge bei Fertigstellung, lange vor der Schlussrechnung.</t>
  </si>
  <si>
    <t xml:space="preserve">So gehen Sie vor</t>
  </si>
  <si>
    <t xml:space="preserve">1. Öffnen Sie das Blatt „Kosten“ und tragen Sie Auftragswert und Projektnamen ein.</t>
  </si>
  <si>
    <t xml:space="preserve">2. Erfassen Sie je Kostenposition das Budget, die Istkosten bis heute und den physischen Fertigstellungsgrad.</t>
  </si>
  <si>
    <t xml:space="preserve">3. Die Datei berechnet Fertigstellungswert, prognostizierte Gesamtkosten und Abweichung je Position.</t>
  </si>
  <si>
    <t xml:space="preserve">4. Lesen Sie das Ergebnisfeld unter der Tabelle: erwarteter Gewinn, Marge, Kostenleistungsindex und Bewertung.</t>
  </si>
  <si>
    <t xml:space="preserve">Farblegende</t>
  </si>
  <si>
    <t xml:space="preserve">Eingabezelle</t>
  </si>
  <si>
    <t xml:space="preserve">Gelber Hintergrund, blaue Schrift: hier eintragen.</t>
  </si>
  <si>
    <t xml:space="preserve">Berechnete Zelle</t>
  </si>
  <si>
    <t xml:space="preserve">Weißer Hintergrund: Formel, bitte nicht überschreiben.</t>
  </si>
  <si>
    <t xml:space="preserve">Hinweise</t>
  </si>
  <si>
    <t xml:space="preserve">• Der Fertigstellungsgrad bezeichnet den physischen Fortschritt der Position, nicht den Anteil des verbrauchten Budgets.</t>
  </si>
  <si>
    <t xml:space="preserve">• Die Prognose unterstellt, dass jede Position ihre aktuelle Leistung bis zum Ende beibehält. Nicht begonnene Positionen gehen mit ihrem Budget ein.</t>
  </si>
  <si>
    <t xml:space="preserve">• Umfang: ein Projekt und 8 Kostenpositionen. Die Vollversion MK-02 verfolgt mehrere Projekte Monat für Monat, einschließlich Nachträgen.</t>
  </si>
  <si>
    <t xml:space="preserve">Projektkosten und Rentabilität</t>
  </si>
  <si>
    <t xml:space="preserve">Gelbe Zellen sind Eingaben, weiße Zellen werden berechnet. Die Zahlen sind ein Beispiel: ersetzen Sie sie durch Ihre Projektdaten.</t>
  </si>
  <si>
    <t xml:space="preserve">Projektname</t>
  </si>
  <si>
    <t xml:space="preserve">Wasserleitung — Ahmadi</t>
  </si>
  <si>
    <t xml:space="preserve">Auftragswert inkl. genehmigter Nachträge (EUR)</t>
  </si>
  <si>
    <t xml:space="preserve">Berichtsdatum</t>
  </si>
  <si>
    <t xml:space="preserve">Kostenposition</t>
  </si>
  <si>
    <t xml:space="preserve">Budget (EUR)</t>
  </si>
  <si>
    <t xml:space="preserve">Istkosten bis heute (EUR)</t>
  </si>
  <si>
    <t xml:space="preserve">Fertigstellungsgrad</t>
  </si>
  <si>
    <t xml:space="preserve">Fertigstellungswert (EUR)</t>
  </si>
  <si>
    <t xml:space="preserve">Prognostizierte Gesamtkosten (EUR)</t>
  </si>
  <si>
    <t xml:space="preserve">Erwartete Abweichung (EUR)</t>
  </si>
  <si>
    <t xml:space="preserve">Kostenleistungsindex</t>
  </si>
  <si>
    <t xml:space="preserve">Material</t>
  </si>
  <si>
    <t xml:space="preserve">Lohn</t>
  </si>
  <si>
    <t xml:space="preserve">Geräte</t>
  </si>
  <si>
    <t xml:space="preserve">Nachunternehmer</t>
  </si>
  <si>
    <t xml:space="preserve">Baustellengemeinkosten</t>
  </si>
  <si>
    <t xml:space="preserve">Transport und Lagerung</t>
  </si>
  <si>
    <t xml:space="preserve">Versicherungen und Bürgschaften</t>
  </si>
  <si>
    <t xml:space="preserve">Sonstiges</t>
  </si>
  <si>
    <t xml:space="preserve">Summe</t>
  </si>
  <si>
    <t xml:space="preserve">Ergebnis</t>
  </si>
  <si>
    <t xml:space="preserve">Wert</t>
  </si>
  <si>
    <t xml:space="preserve">Kostenbudget gesamt (EUR)</t>
  </si>
  <si>
    <t xml:space="preserve">Kalkulierter Gewinn (EUR)</t>
  </si>
  <si>
    <t xml:space="preserve">Erwarteter Gewinn bei Fertigstellung (EUR)</t>
  </si>
  <si>
    <t xml:space="preserve">Kalkulierte Marge</t>
  </si>
  <si>
    <t xml:space="preserve">Erwartete Marge</t>
  </si>
  <si>
    <t xml:space="preserve">Kostenleistungsindex des Projekts</t>
  </si>
  <si>
    <t xml:space="preserve">Bewertung</t>
  </si>
  <si>
    <t xml:space="preserve">Was bietet die Vollversion zusätzlich? MK-02</t>
  </si>
  <si>
    <t xml:space="preserve">Diese kostenlose Ausgabe ist innerhalb ihrer Grenzen voll funktionsfähig. Wenn Ihr Arbeitsvolumen wächst, wechseln Sie zur Vollversion.</t>
  </si>
  <si>
    <t xml:space="preserve">Funktion</t>
  </si>
  <si>
    <t xml:space="preserve">Kostenlose Ausgabe</t>
  </si>
  <si>
    <t xml:space="preserve">Vollversion</t>
  </si>
  <si>
    <t xml:space="preserve">Budget gegen Ist je Position</t>
  </si>
  <si>
    <t xml:space="preserve">✓</t>
  </si>
  <si>
    <t xml:space="preserve">Prognostizierte Gesamtkosten und erwarteter Gewinn</t>
  </si>
  <si>
    <t xml:space="preserve">Anzahl der Projekte</t>
  </si>
  <si>
    <t xml:space="preserve">Ein Projekt</t>
  </si>
  <si>
    <t xml:space="preserve">Mehrere Projekte</t>
  </si>
  <si>
    <t xml:space="preserve">Anzahl der Kostenpositionen</t>
  </si>
  <si>
    <t xml:space="preserve">8</t>
  </si>
  <si>
    <t xml:space="preserve">Detailliert, praktisch unbegrenzt</t>
  </si>
  <si>
    <t xml:space="preserve">Monatliche Verfolgung und Abweichungstrend</t>
  </si>
  <si>
    <t xml:space="preserve">—</t>
  </si>
  <si>
    <t xml:space="preserve">Nachträge und ihre Wirkung auf Auftrag und Kosten</t>
  </si>
  <si>
    <t xml:space="preserve">Verknüpfung von Kosten, Abschlagsrechnungen und Zahlungseingängen</t>
  </si>
  <si>
    <t xml:space="preserve">Dashboard und Diagramme</t>
  </si>
  <si>
    <t xml:space="preserve">Produktseite: https://miyarbusiness.com/product/mk-02-project-cost-profitability/</t>
  </si>
</sst>
</file>

<file path=xl/styles.xml><?xml version="1.0" encoding="utf-8"?>
<styleSheet xmlns="http://schemas.openxmlformats.org/spreadsheetml/2006/main">
  <numFmts count="5">
    <numFmt numFmtId="164" formatCode="General"/>
    <numFmt numFmtId="165" formatCode="#,##0.00;\(#,##0.00\);\-"/>
    <numFmt numFmtId="166" formatCode="yyyy\-mm\-dd"/>
    <numFmt numFmtId="167" formatCode="0.0%;\(0.0%\);\-"/>
    <numFmt numFmtId="168" formatCode="0.0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b val="true"/>
      <sz val="10"/>
      <color rgb="FFFFFFFF"/>
      <name val="Arial"/>
      <family val="0"/>
      <charset val="1"/>
    </font>
    <font>
      <sz val="10"/>
      <color rgb="FF1A1A1A"/>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left"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4" fontId="11" fillId="2" borderId="1" xfId="0" applyFont="true" applyBorder="true" applyAlignment="true" applyProtection="false">
      <alignment horizontal="center" vertical="center" textRotation="0" wrapText="true" indent="0" shrinkToFit="false"/>
      <protection locked="true" hidden="false"/>
    </xf>
    <xf numFmtId="167" fontId="8" fillId="3" borderId="1" xfId="0" applyFont="true" applyBorder="true" applyAlignment="true" applyProtection="false">
      <alignment horizontal="center" vertical="center" textRotation="0" wrapText="false" indent="0" shrinkToFit="false"/>
      <protection locked="true" hidden="false"/>
    </xf>
    <xf numFmtId="165" fontId="12" fillId="0" borderId="1" xfId="0" applyFont="true" applyBorder="true" applyAlignment="true" applyProtection="false">
      <alignment horizontal="left" vertical="center" textRotation="0" wrapText="false" indent="0" shrinkToFit="false"/>
      <protection locked="true" hidden="false"/>
    </xf>
    <xf numFmtId="168" fontId="12" fillId="0"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5" fontId="10" fillId="4" borderId="1" xfId="0" applyFont="true" applyBorder="true" applyAlignment="true" applyProtection="false">
      <alignment horizontal="left" vertical="center" textRotation="0" wrapText="false" indent="0" shrinkToFit="false"/>
      <protection locked="true" hidden="false"/>
    </xf>
    <xf numFmtId="167" fontId="10" fillId="4" borderId="1" xfId="0" applyFont="true" applyBorder="true" applyAlignment="true" applyProtection="false">
      <alignment horizontal="center" vertical="center" textRotation="0" wrapText="false" indent="0" shrinkToFit="false"/>
      <protection locked="true" hidden="false"/>
    </xf>
    <xf numFmtId="168" fontId="10" fillId="4" borderId="1" xfId="0" applyFont="true" applyBorder="true" applyAlignment="true" applyProtection="false">
      <alignment horizontal="center" vertical="center" textRotation="0" wrapText="false" indent="0" shrinkToFit="false"/>
      <protection locked="true" hidden="false"/>
    </xf>
    <xf numFmtId="165" fontId="10" fillId="0" borderId="1" xfId="0" applyFont="true" applyBorder="true" applyAlignment="true" applyProtection="false">
      <alignment horizontal="center" vertical="center" textRotation="0" wrapText="false" indent="0" shrinkToFit="false"/>
      <protection locked="true" hidden="false"/>
    </xf>
    <xf numFmtId="167" fontId="10" fillId="0" borderId="1" xfId="0" applyFont="true" applyBorder="true" applyAlignment="true" applyProtection="false">
      <alignment horizontal="center" vertical="center" textRotation="0" wrapText="false" indent="0" shrinkToFit="false"/>
      <protection locked="true" hidden="false"/>
    </xf>
    <xf numFmtId="168" fontId="10"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9C2A1E"/>
      </font>
      <fill>
        <patternFill>
          <bgColor rgb="FFF8DEDA"/>
        </patternFill>
      </fill>
    </dxf>
    <dxf>
      <fill>
        <patternFill>
          <bgColor rgb="FFF8DEDA"/>
        </patternFill>
      </fill>
    </dxf>
    <dxf>
      <fill>
        <patternFill>
          <bgColor rgb="FFFBEBCB"/>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product/mk-02-project-cost-profitability/"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row r="20" customFormat="false" ht="33.75" hidden="false" customHeight="true" outlineLevel="0" collapsed="false">
      <c r="A20" s="4" t="s">
        <v>17</v>
      </c>
      <c r="B20" s="4"/>
    </row>
  </sheetData>
  <mergeCells count="14">
    <mergeCell ref="A1:B1"/>
    <mergeCell ref="A2:B2"/>
    <mergeCell ref="A4:B4"/>
    <mergeCell ref="A5:B5"/>
    <mergeCell ref="A7:B7"/>
    <mergeCell ref="A8:B8"/>
    <mergeCell ref="A9:B9"/>
    <mergeCell ref="A10:B10"/>
    <mergeCell ref="A11:B11"/>
    <mergeCell ref="A13:B13"/>
    <mergeCell ref="A17:B17"/>
    <mergeCell ref="A18:B18"/>
    <mergeCell ref="A19:B19"/>
    <mergeCell ref="A20:B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2"/>
    <col collapsed="false" customWidth="true" hidden="false" outlineLevel="0" max="3" min="3" style="0" width="20"/>
    <col collapsed="false" customWidth="true" hidden="false" outlineLevel="0" max="4" min="4" style="0" width="14"/>
    <col collapsed="false" customWidth="true" hidden="false" outlineLevel="0" max="5" min="5" style="0" width="17"/>
    <col collapsed="false" customWidth="true" hidden="false" outlineLevel="0" max="6" min="6" style="0" width="21"/>
    <col collapsed="false" customWidth="true" hidden="false" outlineLevel="0" max="7" min="7" style="0" width="18"/>
    <col collapsed="false" customWidth="true" hidden="false" outlineLevel="0" max="8" min="8" style="0" width="16"/>
  </cols>
  <sheetData>
    <row r="1" customFormat="false" ht="33.75" hidden="false" customHeight="true" outlineLevel="0" collapsed="false">
      <c r="A1" s="1" t="s">
        <v>18</v>
      </c>
      <c r="B1" s="1"/>
      <c r="C1" s="1"/>
      <c r="D1" s="1"/>
      <c r="E1" s="1"/>
      <c r="F1" s="1"/>
      <c r="G1" s="1"/>
      <c r="H1" s="1"/>
    </row>
    <row r="2" customFormat="false" ht="30" hidden="false" customHeight="true" outlineLevel="0" collapsed="false">
      <c r="A2" s="2" t="s">
        <v>19</v>
      </c>
      <c r="B2" s="2"/>
      <c r="C2" s="2"/>
      <c r="D2" s="2"/>
      <c r="E2" s="2"/>
      <c r="F2" s="2"/>
      <c r="G2" s="2"/>
      <c r="H2" s="2"/>
    </row>
    <row r="4" customFormat="false" ht="15" hidden="false" customHeight="false" outlineLevel="0" collapsed="false">
      <c r="A4" s="8" t="s">
        <v>20</v>
      </c>
      <c r="B4" s="9" t="s">
        <v>21</v>
      </c>
    </row>
    <row r="5" customFormat="false" ht="15" hidden="false" customHeight="false" outlineLevel="0" collapsed="false">
      <c r="A5" s="8" t="s">
        <v>22</v>
      </c>
      <c r="B5" s="10" t="n">
        <v>1200000</v>
      </c>
    </row>
    <row r="6" customFormat="false" ht="15" hidden="false" customHeight="false" outlineLevel="0" collapsed="false">
      <c r="A6" s="8" t="s">
        <v>23</v>
      </c>
      <c r="B6" s="11" t="n">
        <v>46300</v>
      </c>
    </row>
    <row r="8" customFormat="false" ht="39.75" hidden="false" customHeight="true" outlineLevel="0" collapsed="false">
      <c r="A8" s="12" t="s">
        <v>24</v>
      </c>
      <c r="B8" s="12" t="s">
        <v>25</v>
      </c>
      <c r="C8" s="12" t="s">
        <v>26</v>
      </c>
      <c r="D8" s="12" t="s">
        <v>27</v>
      </c>
      <c r="E8" s="12" t="s">
        <v>28</v>
      </c>
      <c r="F8" s="12" t="s">
        <v>29</v>
      </c>
      <c r="G8" s="12" t="s">
        <v>30</v>
      </c>
      <c r="H8" s="12" t="s">
        <v>31</v>
      </c>
    </row>
    <row r="9" customFormat="false" ht="15" hidden="false" customHeight="false" outlineLevel="0" collapsed="false">
      <c r="A9" s="9" t="s">
        <v>32</v>
      </c>
      <c r="B9" s="10" t="n">
        <v>450000</v>
      </c>
      <c r="C9" s="10" t="n">
        <v>236000</v>
      </c>
      <c r="D9" s="13" t="n">
        <v>0.55</v>
      </c>
      <c r="E9" s="14" t="n">
        <f aca="false">B9*D9</f>
        <v>247500</v>
      </c>
      <c r="F9" s="14" t="n">
        <f aca="false">IF(D9&gt;0,C9/D9,B9)</f>
        <v>429090.909090909</v>
      </c>
      <c r="G9" s="14" t="n">
        <f aca="false">B9-F9</f>
        <v>20909.0909090909</v>
      </c>
      <c r="H9" s="15" t="n">
        <f aca="false">IF(C9&gt;0,E9/C9,"")</f>
        <v>1.04872881355932</v>
      </c>
    </row>
    <row r="10" customFormat="false" ht="15" hidden="false" customHeight="false" outlineLevel="0" collapsed="false">
      <c r="A10" s="9" t="s">
        <v>33</v>
      </c>
      <c r="B10" s="10" t="n">
        <v>300000</v>
      </c>
      <c r="C10" s="10" t="n">
        <v>171000</v>
      </c>
      <c r="D10" s="13" t="n">
        <v>0.52</v>
      </c>
      <c r="E10" s="14" t="n">
        <f aca="false">B10*D10</f>
        <v>156000</v>
      </c>
      <c r="F10" s="14" t="n">
        <f aca="false">IF(D10&gt;0,C10/D10,B10)</f>
        <v>328846.153846154</v>
      </c>
      <c r="G10" s="14" t="n">
        <f aca="false">B10-F10</f>
        <v>-28846.1538461538</v>
      </c>
      <c r="H10" s="15" t="n">
        <f aca="false">IF(C10&gt;0,E10/C10,"")</f>
        <v>0.912280701754386</v>
      </c>
    </row>
    <row r="11" customFormat="false" ht="15" hidden="false" customHeight="false" outlineLevel="0" collapsed="false">
      <c r="A11" s="9" t="s">
        <v>34</v>
      </c>
      <c r="B11" s="10" t="n">
        <v>120000</v>
      </c>
      <c r="C11" s="10" t="n">
        <v>58500</v>
      </c>
      <c r="D11" s="13" t="n">
        <v>0.5</v>
      </c>
      <c r="E11" s="14" t="n">
        <f aca="false">B11*D11</f>
        <v>60000</v>
      </c>
      <c r="F11" s="14" t="n">
        <f aca="false">IF(D11&gt;0,C11/D11,B11)</f>
        <v>117000</v>
      </c>
      <c r="G11" s="14" t="n">
        <f aca="false">B11-F11</f>
        <v>3000</v>
      </c>
      <c r="H11" s="15" t="n">
        <f aca="false">IF(C11&gt;0,E11/C11,"")</f>
        <v>1.02564102564103</v>
      </c>
    </row>
    <row r="12" customFormat="false" ht="15" hidden="false" customHeight="false" outlineLevel="0" collapsed="false">
      <c r="A12" s="9" t="s">
        <v>35</v>
      </c>
      <c r="B12" s="10" t="n">
        <v>160000</v>
      </c>
      <c r="C12" s="10" t="n">
        <v>54000</v>
      </c>
      <c r="D12" s="13" t="n">
        <v>0.3</v>
      </c>
      <c r="E12" s="14" t="n">
        <f aca="false">B12*D12</f>
        <v>48000</v>
      </c>
      <c r="F12" s="14" t="n">
        <f aca="false">IF(D12&gt;0,C12/D12,B12)</f>
        <v>180000</v>
      </c>
      <c r="G12" s="14" t="n">
        <f aca="false">B12-F12</f>
        <v>-20000</v>
      </c>
      <c r="H12" s="15" t="n">
        <f aca="false">IF(C12&gt;0,E12/C12,"")</f>
        <v>0.888888888888889</v>
      </c>
    </row>
    <row r="13" customFormat="false" ht="15" hidden="false" customHeight="false" outlineLevel="0" collapsed="false">
      <c r="A13" s="9" t="s">
        <v>36</v>
      </c>
      <c r="B13" s="10" t="n">
        <v>60000</v>
      </c>
      <c r="C13" s="10" t="n">
        <v>33500</v>
      </c>
      <c r="D13" s="13" t="n">
        <v>0.5</v>
      </c>
      <c r="E13" s="14" t="n">
        <f aca="false">B13*D13</f>
        <v>30000</v>
      </c>
      <c r="F13" s="14" t="n">
        <f aca="false">IF(D13&gt;0,C13/D13,B13)</f>
        <v>67000</v>
      </c>
      <c r="G13" s="14" t="n">
        <f aca="false">B13-F13</f>
        <v>-7000</v>
      </c>
      <c r="H13" s="15" t="n">
        <f aca="false">IF(C13&gt;0,E13/C13,"")</f>
        <v>0.895522388059702</v>
      </c>
    </row>
    <row r="14" customFormat="false" ht="15" hidden="false" customHeight="false" outlineLevel="0" collapsed="false">
      <c r="A14" s="9" t="s">
        <v>37</v>
      </c>
      <c r="B14" s="10" t="n">
        <v>25000</v>
      </c>
      <c r="C14" s="10" t="n">
        <v>14200</v>
      </c>
      <c r="D14" s="13" t="n">
        <v>0.5</v>
      </c>
      <c r="E14" s="14" t="n">
        <f aca="false">B14*D14</f>
        <v>12500</v>
      </c>
      <c r="F14" s="14" t="n">
        <f aca="false">IF(D14&gt;0,C14/D14,B14)</f>
        <v>28400</v>
      </c>
      <c r="G14" s="14" t="n">
        <f aca="false">B14-F14</f>
        <v>-3400</v>
      </c>
      <c r="H14" s="15" t="n">
        <f aca="false">IF(C14&gt;0,E14/C14,"")</f>
        <v>0.880281690140845</v>
      </c>
    </row>
    <row r="15" customFormat="false" ht="15" hidden="false" customHeight="false" outlineLevel="0" collapsed="false">
      <c r="A15" s="9" t="s">
        <v>38</v>
      </c>
      <c r="B15" s="10" t="n">
        <v>20000</v>
      </c>
      <c r="C15" s="10" t="n">
        <v>12000</v>
      </c>
      <c r="D15" s="13" t="n">
        <v>0.6</v>
      </c>
      <c r="E15" s="14" t="n">
        <f aca="false">B15*D15</f>
        <v>12000</v>
      </c>
      <c r="F15" s="14" t="n">
        <f aca="false">IF(D15&gt;0,C15/D15,B15)</f>
        <v>20000</v>
      </c>
      <c r="G15" s="14" t="n">
        <f aca="false">B15-F15</f>
        <v>0</v>
      </c>
      <c r="H15" s="15" t="n">
        <f aca="false">IF(C15&gt;0,E15/C15,"")</f>
        <v>1</v>
      </c>
    </row>
    <row r="16" customFormat="false" ht="15" hidden="false" customHeight="false" outlineLevel="0" collapsed="false">
      <c r="A16" s="9" t="s">
        <v>39</v>
      </c>
      <c r="B16" s="10" t="n">
        <v>15000</v>
      </c>
      <c r="C16" s="10" t="n">
        <v>2500</v>
      </c>
      <c r="D16" s="13" t="n">
        <v>0.1</v>
      </c>
      <c r="E16" s="14" t="n">
        <f aca="false">B16*D16</f>
        <v>1500</v>
      </c>
      <c r="F16" s="14" t="n">
        <f aca="false">IF(D16&gt;0,C16/D16,B16)</f>
        <v>25000</v>
      </c>
      <c r="G16" s="14" t="n">
        <f aca="false">B16-F16</f>
        <v>-10000</v>
      </c>
      <c r="H16" s="15" t="n">
        <f aca="false">IF(C16&gt;0,E16/C16,"")</f>
        <v>0.6</v>
      </c>
    </row>
    <row r="17" customFormat="false" ht="15" hidden="false" customHeight="false" outlineLevel="0" collapsed="false">
      <c r="A17" s="16" t="s">
        <v>40</v>
      </c>
      <c r="B17" s="17" t="n">
        <f aca="false">SUM(B9:B16)</f>
        <v>1150000</v>
      </c>
      <c r="C17" s="17" t="n">
        <f aca="false">SUM(C9:C16)</f>
        <v>581700</v>
      </c>
      <c r="D17" s="18" t="n">
        <f aca="false">IFERROR(E17/B17,0)</f>
        <v>0.493478260869565</v>
      </c>
      <c r="E17" s="17" t="n">
        <f aca="false">SUM(E9:E16)</f>
        <v>567500</v>
      </c>
      <c r="F17" s="17" t="n">
        <f aca="false">SUM(F9:F16)</f>
        <v>1195337.06293706</v>
      </c>
      <c r="G17" s="17" t="n">
        <f aca="false">SUM(G9:G16)</f>
        <v>-45337.0629370629</v>
      </c>
      <c r="H17" s="19" t="n">
        <f aca="false">IFERROR(E17/C17,"")</f>
        <v>0.975588791473268</v>
      </c>
    </row>
    <row r="19" customFormat="false" ht="39.75" hidden="false" customHeight="true" outlineLevel="0" collapsed="false">
      <c r="A19" s="12" t="s">
        <v>41</v>
      </c>
      <c r="B19" s="12" t="s">
        <v>42</v>
      </c>
    </row>
    <row r="20" customFormat="false" ht="15" hidden="false" customHeight="false" outlineLevel="0" collapsed="false">
      <c r="A20" s="8" t="s">
        <v>43</v>
      </c>
      <c r="B20" s="20" t="n">
        <f aca="false">B17</f>
        <v>1150000</v>
      </c>
    </row>
    <row r="21" customFormat="false" ht="15" hidden="false" customHeight="false" outlineLevel="0" collapsed="false">
      <c r="A21" s="8" t="s">
        <v>29</v>
      </c>
      <c r="B21" s="20" t="n">
        <f aca="false">F17</f>
        <v>1195337.06293706</v>
      </c>
    </row>
    <row r="22" customFormat="false" ht="15" hidden="false" customHeight="false" outlineLevel="0" collapsed="false">
      <c r="A22" s="8" t="s">
        <v>44</v>
      </c>
      <c r="B22" s="20" t="n">
        <f aca="false">B5-B17</f>
        <v>50000</v>
      </c>
    </row>
    <row r="23" customFormat="false" ht="15" hidden="false" customHeight="false" outlineLevel="0" collapsed="false">
      <c r="A23" s="8" t="s">
        <v>45</v>
      </c>
      <c r="B23" s="20" t="n">
        <f aca="false">B5-F17</f>
        <v>4662.93706293707</v>
      </c>
    </row>
    <row r="24" customFormat="false" ht="15" hidden="false" customHeight="false" outlineLevel="0" collapsed="false">
      <c r="A24" s="8" t="s">
        <v>46</v>
      </c>
      <c r="B24" s="21" t="n">
        <f aca="false">IFERROR((B5-B17)/B5,0)</f>
        <v>0.0416666666666667</v>
      </c>
    </row>
    <row r="25" customFormat="false" ht="15" hidden="false" customHeight="false" outlineLevel="0" collapsed="false">
      <c r="A25" s="8" t="s">
        <v>47</v>
      </c>
      <c r="B25" s="21" t="n">
        <f aca="false">IFERROR((B5-F17)/B5,0)</f>
        <v>0.00388578088578089</v>
      </c>
    </row>
    <row r="26" customFormat="false" ht="15" hidden="false" customHeight="false" outlineLevel="0" collapsed="false">
      <c r="A26" s="8" t="s">
        <v>48</v>
      </c>
      <c r="B26" s="22" t="n">
        <f aca="false">H17</f>
        <v>0.975588791473268</v>
      </c>
    </row>
    <row r="27" customFormat="false" ht="15" hidden="false" customHeight="false" outlineLevel="0" collapsed="false">
      <c r="A27" s="8" t="s">
        <v>49</v>
      </c>
      <c r="B27" s="23" t="str">
        <f aca="false">IF(B5-F17&lt;0,"Erwarteter Verlust",IF(H17&lt;0.95,"Kostenüberschreitung",IF(H17&lt;1,"Beobachten","Im Budget")))</f>
        <v>Beobachten</v>
      </c>
    </row>
  </sheetData>
  <mergeCells count="2">
    <mergeCell ref="A1:H1"/>
    <mergeCell ref="A2:H2"/>
  </mergeCells>
  <conditionalFormatting sqref="G9:G17">
    <cfRule type="cellIs" priority="2" operator="lessThan" aboveAverage="0" equalAverage="0" bottom="0" percent="0" rank="0" text="" dxfId="0">
      <formula>0</formula>
    </cfRule>
  </conditionalFormatting>
  <conditionalFormatting sqref="H9:H17">
    <cfRule type="cellIs" priority="3" operator="lessThan" aboveAverage="0" equalAverage="0" bottom="0" percent="0" rank="0" text="" dxfId="1">
      <formula>0.95</formula>
    </cfRule>
  </conditionalFormatting>
  <conditionalFormatting sqref="B27">
    <cfRule type="expression" priority="4" aboveAverage="0" equalAverage="0" bottom="0" percent="0" rank="0" text="" dxfId="0">
      <formula>OR(B27="Erwarteter Verlust",B27="Kostenüberschreitung")</formula>
    </cfRule>
    <cfRule type="expression" priority="5" aboveAverage="0" equalAverage="0" bottom="0" percent="0" rank="0" text="" dxfId="2">
      <formula>B27="Beobachten"</formula>
    </cfRule>
    <cfRule type="expression" priority="6" aboveAverage="0" equalAverage="0" bottom="0" percent="0" rank="0" text="" dxfId="3">
      <formula>B27="Im Budget"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50</v>
      </c>
      <c r="B1" s="1"/>
      <c r="C1" s="1"/>
    </row>
    <row r="2" customFormat="false" ht="30" hidden="false" customHeight="true" outlineLevel="0" collapsed="false">
      <c r="A2" s="2" t="s">
        <v>51</v>
      </c>
      <c r="B2" s="2"/>
      <c r="C2" s="2"/>
    </row>
    <row r="4" customFormat="false" ht="39.75" hidden="false" customHeight="true" outlineLevel="0" collapsed="false">
      <c r="A4" s="12" t="s">
        <v>52</v>
      </c>
      <c r="B4" s="12" t="s">
        <v>53</v>
      </c>
      <c r="C4" s="12" t="s">
        <v>54</v>
      </c>
    </row>
    <row r="5" customFormat="false" ht="21.75" hidden="false" customHeight="true" outlineLevel="0" collapsed="false">
      <c r="A5" s="24" t="s">
        <v>55</v>
      </c>
      <c r="B5" s="25" t="s">
        <v>56</v>
      </c>
      <c r="C5" s="25" t="s">
        <v>56</v>
      </c>
    </row>
    <row r="6" customFormat="false" ht="21.75" hidden="false" customHeight="true" outlineLevel="0" collapsed="false">
      <c r="A6" s="24" t="s">
        <v>57</v>
      </c>
      <c r="B6" s="25" t="s">
        <v>56</v>
      </c>
      <c r="C6" s="25" t="s">
        <v>56</v>
      </c>
    </row>
    <row r="7" customFormat="false" ht="21.75" hidden="false" customHeight="true" outlineLevel="0" collapsed="false">
      <c r="A7" s="24" t="s">
        <v>58</v>
      </c>
      <c r="B7" s="26" t="s">
        <v>59</v>
      </c>
      <c r="C7" s="25" t="s">
        <v>60</v>
      </c>
    </row>
    <row r="8" customFormat="false" ht="21.75" hidden="false" customHeight="true" outlineLevel="0" collapsed="false">
      <c r="A8" s="24" t="s">
        <v>61</v>
      </c>
      <c r="B8" s="26" t="s">
        <v>62</v>
      </c>
      <c r="C8" s="25" t="s">
        <v>63</v>
      </c>
    </row>
    <row r="9" customFormat="false" ht="21.75" hidden="false" customHeight="true" outlineLevel="0" collapsed="false">
      <c r="A9" s="24" t="s">
        <v>64</v>
      </c>
      <c r="B9" s="26" t="s">
        <v>65</v>
      </c>
      <c r="C9" s="25" t="s">
        <v>56</v>
      </c>
    </row>
    <row r="10" customFormat="false" ht="21.75" hidden="false" customHeight="true" outlineLevel="0" collapsed="false">
      <c r="A10" s="24" t="s">
        <v>66</v>
      </c>
      <c r="B10" s="26" t="s">
        <v>65</v>
      </c>
      <c r="C10" s="25" t="s">
        <v>56</v>
      </c>
    </row>
    <row r="11" customFormat="false" ht="21.75" hidden="false" customHeight="true" outlineLevel="0" collapsed="false">
      <c r="A11" s="24" t="s">
        <v>67</v>
      </c>
      <c r="B11" s="26" t="s">
        <v>65</v>
      </c>
      <c r="C11" s="25" t="s">
        <v>56</v>
      </c>
    </row>
    <row r="12" customFormat="false" ht="21.75" hidden="false" customHeight="true" outlineLevel="0" collapsed="false">
      <c r="A12" s="24" t="s">
        <v>68</v>
      </c>
      <c r="B12" s="26" t="s">
        <v>65</v>
      </c>
      <c r="C12" s="25" t="s">
        <v>56</v>
      </c>
    </row>
    <row r="14" customFormat="false" ht="14.15" hidden="false" customHeight="false" outlineLevel="0" collapsed="false">
      <c r="A14" s="27" t="s">
        <v>69</v>
      </c>
      <c r="B14" s="27"/>
      <c r="C14" s="27"/>
    </row>
  </sheetData>
  <mergeCells count="3">
    <mergeCell ref="A1:C1"/>
    <mergeCell ref="A2:C2"/>
    <mergeCell ref="A14:C14"/>
  </mergeCells>
  <hyperlinks>
    <hyperlink ref="A14" r:id="rId1" display="Produktseite: https://miyarbusiness.com/product/mk-02-project-cost-profitability/"/>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