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ash flow" sheetId="2" state="visible" r:id="rId4"/>
    <sheet name="Full versio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<sst xmlns="http://schemas.openxmlformats.org/spreadsheetml/2006/main" count="87" uniqueCount="75">
  <si>
    <t xml:space="preserve">13-week cash flow plan</t>
  </si>
  <si>
    <t xml:space="preserve">Free edition from MIYAR Business Tools · https://miyarbusiness.com</t>
  </si>
  <si>
    <t xml:space="preserve">What does this file answer?</t>
  </si>
  <si>
    <t xml:space="preserve">When will a cash shortfall appear? This file lays out expected receipts and payments week by week, calculates each week’s closing balance, and warns you about the weeks in which the balance falls below your safe minimum before you get there.</t>
  </si>
  <si>
    <t xml:space="preserve">How to use</t>
  </si>
  <si>
    <t xml:space="preserve">1. Open the “Cash flow” sheet and enter the start date of week 1, the opening balance and the safe minimum balance.</t>
  </si>
  <si>
    <t xml:space="preserve">2. Enter expected receipts in the weeks you actually expect the cash, not on contractual due dates.</t>
  </si>
  <si>
    <t xml:space="preserve">3. Enter payments in the weeks they will be paid: salaries, suppliers, subcontractors and bank commitments.</t>
  </si>
  <si>
    <t xml:space="preserve">4. Watch the “Closing balance” and “Alert” rows, and the result panel above the table.</t>
  </si>
  <si>
    <t xml:space="preserve">Colour guide</t>
  </si>
  <si>
    <t xml:space="preserve">Input cell</t>
  </si>
  <si>
    <t xml:space="preserve">Yellow background, blue text: type here.</t>
  </si>
  <si>
    <t xml:space="preserve">Calculated cell</t>
  </si>
  <si>
    <t xml:space="preserve">White background: a formula, do not type over it.</t>
  </si>
  <si>
    <t xml:space="preserve">Notes</t>
  </si>
  <si>
    <t xml:space="preserve">• Put each amount in the week you really expect the cash movement. An approved certificate is not cash in the bank.</t>
  </si>
  <si>
    <t xml:space="preserve">• Update the file weekly: remove the week just ended and add a new week at the end.</t>
  </si>
  <si>
    <t xml:space="preserve">• Capacity: one company and 13 weeks. The full MK-03 tool links the cash flow to certificates and projects and tests late-collection scenarios.</t>
  </si>
  <si>
    <t xml:space="preserve">Weekly cash flow — 13 weeks</t>
  </si>
  <si>
    <t xml:space="preserve">Yellow cells are for input; white cells are calculated. The current figures are an example in Kuwaiti dinars.</t>
  </si>
  <si>
    <t xml:space="preserve">Start date of week 1</t>
  </si>
  <si>
    <t xml:space="preserve">Lowest projected balance (KWD)</t>
  </si>
  <si>
    <t xml:space="preserve">Opening cash balance (KWD)</t>
  </si>
  <si>
    <t xml:space="preserve">In week no.</t>
  </si>
  <si>
    <t xml:space="preserve">Safe minimum balance (KWD)</t>
  </si>
  <si>
    <t xml:space="preserve">Weeks below safe minimum</t>
  </si>
  <si>
    <t xml:space="preserve">Item</t>
  </si>
  <si>
    <t xml:space="preserve">Week 1</t>
  </si>
  <si>
    <t xml:space="preserve">Week 2</t>
  </si>
  <si>
    <t xml:space="preserve">Week 3</t>
  </si>
  <si>
    <t xml:space="preserve">Week 4</t>
  </si>
  <si>
    <t xml:space="preserve">Week 5</t>
  </si>
  <si>
    <t xml:space="preserve">Week 6</t>
  </si>
  <si>
    <t xml:space="preserve">Week 7</t>
  </si>
  <si>
    <t xml:space="preserve">Week 8</t>
  </si>
  <si>
    <t xml:space="preserve">Week 9</t>
  </si>
  <si>
    <t xml:space="preserve">Week 10</t>
  </si>
  <si>
    <t xml:space="preserve">Week 11</t>
  </si>
  <si>
    <t xml:space="preserve">Week 12</t>
  </si>
  <si>
    <t xml:space="preserve">Week 13</t>
  </si>
  <si>
    <t xml:space="preserve">Total</t>
  </si>
  <si>
    <t xml:space="preserve">Week start date</t>
  </si>
  <si>
    <t xml:space="preserve">Receipts</t>
  </si>
  <si>
    <t xml:space="preserve">Certificate collections</t>
  </si>
  <si>
    <t xml:space="preserve">Advance payments from clients</t>
  </si>
  <si>
    <t xml:space="preserve">Retention releases</t>
  </si>
  <si>
    <t xml:space="preserve">Other receipts</t>
  </si>
  <si>
    <t xml:space="preserve">Total receipts</t>
  </si>
  <si>
    <t xml:space="preserve">Payments</t>
  </si>
  <si>
    <t xml:space="preserve">Salaries and wages</t>
  </si>
  <si>
    <t xml:space="preserve">Suppliers</t>
  </si>
  <si>
    <t xml:space="preserve">Subcontractors</t>
  </si>
  <si>
    <t xml:space="preserve">Rent and equipment hire</t>
  </si>
  <si>
    <t xml:space="preserve">Loan instalments and bank commitments</t>
  </si>
  <si>
    <t xml:space="preserve">Other payments</t>
  </si>
  <si>
    <t xml:space="preserve">Total payments</t>
  </si>
  <si>
    <t xml:space="preserve">Net cash flow</t>
  </si>
  <si>
    <t xml:space="preserve">Opening balance</t>
  </si>
  <si>
    <t xml:space="preserve">Closing balance</t>
  </si>
  <si>
    <t xml:space="preserve">Alert</t>
  </si>
  <si>
    <t xml:space="preserve">What does the full version add? MK-03</t>
  </si>
  <si>
    <t xml:space="preserve">This free edition is fully functional within its limits. When your workload grows, move to the full version.</t>
  </si>
  <si>
    <t xml:space="preserve">Feature</t>
  </si>
  <si>
    <t xml:space="preserve">Free edition</t>
  </si>
  <si>
    <t xml:space="preserve">Full version</t>
  </si>
  <si>
    <t xml:space="preserve">Weekly 13-week plan with closing balance</t>
  </si>
  <si>
    <t xml:space="preserve">✓</t>
  </si>
  <si>
    <t xml:space="preserve">Safe-minimum alert and lowest-balance week</t>
  </si>
  <si>
    <t xml:space="preserve">Receipts linked to approved certificates and their collection dates</t>
  </si>
  <si>
    <t xml:space="preserve">—</t>
  </si>
  <si>
    <t xml:space="preserve">Scenarios: collections 30 and 60 days late</t>
  </si>
  <si>
    <t xml:space="preserve">Breakdown by project</t>
  </si>
  <si>
    <t xml:space="preserve">Forecast against actual every week</t>
  </si>
  <si>
    <t xml:space="preserve">Balance chart and dashboard</t>
  </si>
  <si>
    <t xml:space="preserve">Product page: https://miyarbusiness.com/product/mk-03-13-week-cash-flow/</t>
  </si>
</sst>
</file>

<file path=xl/styles.xml><?xml version="1.0" encoding="utf-8"?>
<styleSheet xmlns="http://schemas.openxmlformats.org/spreadsheetml/2006/main">
  <numFmts count="4">
    <numFmt numFmtId="164" formatCode="General"/>
    <numFmt numFmtId="165" formatCode="yyyy\-mm\-dd"/>
    <numFmt numFmtId="166" formatCode="#,##0.000;\(#,##0.000\);\-"/>
    <numFmt numFmtId="167" formatCode="0"/>
  </numFmts>
  <fonts count="15">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0"/>
      <color rgb="FF4A5A51"/>
      <name val="Arial"/>
      <family val="0"/>
      <charset val="1"/>
    </font>
    <font>
      <b val="true"/>
      <sz val="12"/>
      <color rgb="FF1F4E3D"/>
      <name val="Arial"/>
      <family val="0"/>
      <charset val="1"/>
    </font>
    <font>
      <sz val="11"/>
      <color rgb="FF1A1A1A"/>
      <name val="Arial"/>
      <family val="0"/>
      <charset val="1"/>
    </font>
    <font>
      <sz val="10"/>
      <color rgb="FF1F3FBF"/>
      <name val="Arial"/>
      <family val="0"/>
      <charset val="1"/>
    </font>
    <font>
      <sz val="10"/>
      <name val="Arial"/>
      <family val="0"/>
      <charset val="1"/>
    </font>
    <font>
      <b val="true"/>
      <sz val="10"/>
      <color rgb="FF1A1A1A"/>
      <name val="Arial"/>
      <family val="0"/>
      <charset val="1"/>
    </font>
    <font>
      <b val="true"/>
      <sz val="10"/>
      <color rgb="FFFFFFFF"/>
      <name val="Arial"/>
      <family val="0"/>
      <charset val="1"/>
    </font>
    <font>
      <sz val="10"/>
      <color rgb="FF1A1A1A"/>
      <name val="Arial"/>
      <family val="0"/>
      <charset val="1"/>
    </font>
    <font>
      <b val="true"/>
      <sz val="11"/>
      <color rgb="FF1F4E3D"/>
      <name val="Arial"/>
      <family val="0"/>
      <charset val="1"/>
    </font>
    <font>
      <b val="true"/>
      <u val="single"/>
      <sz val="11"/>
      <color rgb="FF1F4E3D"/>
      <name val="Arial"/>
      <family val="0"/>
      <charset val="1"/>
    </font>
  </fonts>
  <fills count="5">
    <fill>
      <patternFill patternType="none"/>
    </fill>
    <fill>
      <patternFill patternType="gray125"/>
    </fill>
    <fill>
      <patternFill patternType="solid">
        <fgColor rgb="FF1F4E3D"/>
        <bgColor rgb="FF4A5A51"/>
      </patternFill>
    </fill>
    <fill>
      <patternFill patternType="solid">
        <fgColor rgb="FFFFF7D6"/>
        <bgColor rgb="FFFBEBCB"/>
      </patternFill>
    </fill>
    <fill>
      <patternFill patternType="solid">
        <fgColor rgb="FFE6EFEA"/>
        <bgColor rgb="FFFBEBCB"/>
      </patternFill>
    </fill>
  </fills>
  <borders count="2">
    <border diagonalUp="false" diagonalDown="false">
      <left/>
      <right/>
      <top/>
      <bottom/>
      <diagonal/>
    </border>
    <border diagonalUp="false" diagonalDown="false">
      <left style="thin">
        <color rgb="FFC9D3CC"/>
      </left>
      <right style="thin">
        <color rgb="FFC9D3CC"/>
      </right>
      <top style="thin">
        <color rgb="FFC9D3CC"/>
      </top>
      <bottom style="thin">
        <color rgb="FFC9D3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left" vertical="center" textRotation="0" wrapText="tru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8" fillId="3" borderId="1" xfId="0" applyFont="true" applyBorder="true" applyAlignment="true" applyProtection="false">
      <alignment horizontal="left" vertical="bottom" textRotation="0" wrapText="false" indent="1"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bottom" textRotation="0" wrapText="false" indent="1" shrinkToFit="false"/>
      <protection locked="true" hidden="false"/>
    </xf>
    <xf numFmtId="164" fontId="10" fillId="0" borderId="1" xfId="0" applyFont="true" applyBorder="true" applyAlignment="true" applyProtection="false">
      <alignment horizontal="left" vertical="center" textRotation="0" wrapText="false" indent="0" shrinkToFit="false"/>
      <protection locked="true" hidden="false"/>
    </xf>
    <xf numFmtId="165" fontId="8" fillId="3" borderId="1" xfId="0" applyFont="true" applyBorder="true" applyAlignment="true" applyProtection="false">
      <alignment horizontal="center" vertical="center" textRotation="0" wrapText="false" indent="0" shrinkToFit="false"/>
      <protection locked="true" hidden="false"/>
    </xf>
    <xf numFmtId="166" fontId="10" fillId="0" borderId="1" xfId="0" applyFont="true" applyBorder="true" applyAlignment="true" applyProtection="false">
      <alignment horizontal="left" vertical="center" textRotation="0" wrapText="false" indent="0" shrinkToFit="false"/>
      <protection locked="true" hidden="false"/>
    </xf>
    <xf numFmtId="166" fontId="8" fillId="3" borderId="1" xfId="0" applyFont="true" applyBorder="true" applyAlignment="true" applyProtection="false">
      <alignment horizontal="left" vertical="center" textRotation="0" wrapText="false" indent="0" shrinkToFit="false"/>
      <protection locked="true" hidden="false"/>
    </xf>
    <xf numFmtId="167" fontId="10" fillId="0" borderId="1" xfId="0" applyFont="true" applyBorder="true" applyAlignment="true" applyProtection="false">
      <alignment horizontal="center" vertical="center" textRotation="0" wrapText="false" indent="0"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5" fontId="12" fillId="4"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left" vertical="center" textRotation="0" wrapText="false" indent="0" shrinkToFit="false"/>
      <protection locked="true" hidden="false"/>
    </xf>
    <xf numFmtId="166" fontId="12" fillId="0" borderId="1" xfId="0" applyFont="true" applyBorder="true" applyAlignment="true" applyProtection="false">
      <alignment horizontal="left" vertical="center" textRotation="0" wrapText="false" indent="0" shrinkToFit="false"/>
      <protection locked="true" hidden="false"/>
    </xf>
    <xf numFmtId="164" fontId="10" fillId="4" borderId="1" xfId="0" applyFont="true" applyBorder="true" applyAlignment="true" applyProtection="false">
      <alignment horizontal="left" vertical="center" textRotation="0" wrapText="false" indent="0" shrinkToFit="false"/>
      <protection locked="true" hidden="false"/>
    </xf>
    <xf numFmtId="166" fontId="10" fillId="4" borderId="1" xfId="0" applyFont="true" applyBorder="true" applyAlignment="true" applyProtection="false">
      <alignment horizontal="left" vertical="center" textRotation="0" wrapText="false" indent="0" shrinkToFit="false"/>
      <protection locked="true" hidden="false"/>
    </xf>
    <xf numFmtId="164" fontId="12" fillId="0" borderId="1" xfId="0" applyFont="true" applyBorder="true" applyAlignment="true" applyProtection="false">
      <alignment horizontal="center" vertical="center" textRotation="0" wrapText="false" indent="0" shrinkToFit="false"/>
      <protection locked="true" hidden="false"/>
    </xf>
    <xf numFmtId="164" fontId="12" fillId="0" borderId="1"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true" applyAlignment="true" applyProtection="false">
      <alignment horizontal="left" vertical="bottom"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9C2A1E"/>
      </font>
      <fill>
        <patternFill>
          <bgColor rgb="FFF8DEDA"/>
        </patternFill>
      </fill>
    </dxf>
    <dxf>
      <font>
        <name val="Arial"/>
        <charset val="1"/>
        <family val="0"/>
        <b val="1"/>
        <color rgb="FF8A5300"/>
      </font>
      <fill>
        <patternFill>
          <bgColor rgb="FFFBEBCB"/>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5300"/>
      <rgbColor rgb="FF800080"/>
      <rgbColor rgb="FF008080"/>
      <rgbColor rgb="FFC9D3CC"/>
      <rgbColor rgb="FF808080"/>
      <rgbColor rgb="FF9999FF"/>
      <rgbColor rgb="FF993366"/>
      <rgbColor rgb="FFFFF7D6"/>
      <rgbColor rgb="FFE6EFE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BEBCB"/>
      <rgbColor rgb="FF99CCFF"/>
      <rgbColor rgb="FFFF99CC"/>
      <rgbColor rgb="FFCC99FF"/>
      <rgbColor rgb="FFF8DEDA"/>
      <rgbColor rgb="FF3366FF"/>
      <rgbColor rgb="FF33CCCC"/>
      <rgbColor rgb="FF99CC00"/>
      <rgbColor rgb="FFFFCC00"/>
      <rgbColor rgb="FFFF9900"/>
      <rgbColor rgb="FFFF6600"/>
      <rgbColor rgb="FF4A5A51"/>
      <rgbColor rgb="FF969696"/>
      <rgbColor rgb="FF003366"/>
      <rgbColor rgb="FF339966"/>
      <rgbColor rgb="FF003300"/>
      <rgbColor rgb="FF1A1A1A"/>
      <rgbColor rgb="FF9C2A1E"/>
      <rgbColor rgb="FF993366"/>
      <rgbColor rgb="FF1F3FBF"/>
      <rgbColor rgb="FF1F4E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hyperlink" Target="https://miyarbusiness.com/product/mk-03-13-week-cash-flow/"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74"/>
  </cols>
  <sheetData>
    <row r="1" customFormat="false" ht="33.75" hidden="false" customHeight="true" outlineLevel="0" collapsed="false">
      <c r="A1" s="1" t="s">
        <v>0</v>
      </c>
      <c r="B1" s="1"/>
    </row>
    <row r="2" customFormat="false" ht="30" hidden="false" customHeight="true" outlineLevel="0" collapsed="false">
      <c r="A2" s="2" t="s">
        <v>1</v>
      </c>
      <c r="B2" s="2"/>
    </row>
    <row r="4" customFormat="false" ht="15" hidden="false" customHeight="true" outlineLevel="0" collapsed="false">
      <c r="A4" s="3" t="s">
        <v>2</v>
      </c>
      <c r="B4" s="3"/>
    </row>
    <row r="5" customFormat="false" ht="57.75" hidden="false" customHeight="true" outlineLevel="0" collapsed="false">
      <c r="A5" s="4" t="s">
        <v>3</v>
      </c>
      <c r="B5" s="4"/>
    </row>
    <row r="7" customFormat="false" ht="15" hidden="false" customHeight="true" outlineLevel="0" collapsed="false">
      <c r="A7" s="3" t="s">
        <v>4</v>
      </c>
      <c r="B7" s="3"/>
    </row>
    <row r="8" customFormat="false" ht="33.75" hidden="false" customHeight="true" outlineLevel="0" collapsed="false">
      <c r="A8" s="4" t="s">
        <v>5</v>
      </c>
      <c r="B8" s="4"/>
    </row>
    <row r="9" customFormat="false" ht="33.75" hidden="false" customHeight="true" outlineLevel="0" collapsed="false">
      <c r="A9" s="4" t="s">
        <v>6</v>
      </c>
      <c r="B9" s="4"/>
    </row>
    <row r="10" customFormat="false" ht="33.75" hidden="false" customHeight="true" outlineLevel="0" collapsed="false">
      <c r="A10" s="4" t="s">
        <v>7</v>
      </c>
      <c r="B10" s="4"/>
    </row>
    <row r="11" customFormat="false" ht="33.75" hidden="false" customHeight="true" outlineLevel="0" collapsed="false">
      <c r="A11" s="4" t="s">
        <v>8</v>
      </c>
      <c r="B11" s="4"/>
    </row>
    <row r="13" customFormat="false" ht="15" hidden="false" customHeight="true" outlineLevel="0" collapsed="false">
      <c r="A13" s="3" t="s">
        <v>9</v>
      </c>
      <c r="B13" s="3"/>
    </row>
    <row r="14" customFormat="false" ht="15" hidden="false" customHeight="false" outlineLevel="0" collapsed="false">
      <c r="A14" s="5" t="s">
        <v>10</v>
      </c>
      <c r="B14" s="6" t="s">
        <v>11</v>
      </c>
    </row>
    <row r="15" customFormat="false" ht="15" hidden="false" customHeight="false" outlineLevel="0" collapsed="false">
      <c r="A15" s="7" t="s">
        <v>12</v>
      </c>
      <c r="B15" s="6" t="s">
        <v>13</v>
      </c>
    </row>
    <row r="17" customFormat="false" ht="15" hidden="false" customHeight="true" outlineLevel="0" collapsed="false">
      <c r="A17" s="3" t="s">
        <v>14</v>
      </c>
      <c r="B17" s="3"/>
    </row>
    <row r="18" customFormat="false" ht="33.75" hidden="false" customHeight="true" outlineLevel="0" collapsed="false">
      <c r="A18" s="4" t="s">
        <v>15</v>
      </c>
      <c r="B18" s="4"/>
    </row>
    <row r="19" customFormat="false" ht="33.75" hidden="false" customHeight="true" outlineLevel="0" collapsed="false">
      <c r="A19" s="4" t="s">
        <v>16</v>
      </c>
      <c r="B19" s="4"/>
    </row>
    <row r="20" customFormat="false" ht="33.75" hidden="false" customHeight="true" outlineLevel="0" collapsed="false">
      <c r="A20" s="4" t="s">
        <v>17</v>
      </c>
      <c r="B20" s="4"/>
    </row>
  </sheetData>
  <mergeCells count="14">
    <mergeCell ref="A1:B1"/>
    <mergeCell ref="A2:B2"/>
    <mergeCell ref="A4:B4"/>
    <mergeCell ref="A5:B5"/>
    <mergeCell ref="A7:B7"/>
    <mergeCell ref="A8:B8"/>
    <mergeCell ref="A9:B9"/>
    <mergeCell ref="A10:B10"/>
    <mergeCell ref="A11:B11"/>
    <mergeCell ref="A13:B13"/>
    <mergeCell ref="A17:B17"/>
    <mergeCell ref="A18:B18"/>
    <mergeCell ref="A19:B19"/>
    <mergeCell ref="A20:B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15" min="3" style="0" width="13.5"/>
    <col collapsed="false" customWidth="true" hidden="false" outlineLevel="0" max="16" min="16" style="0" width="14"/>
  </cols>
  <sheetData>
    <row r="1" customFormat="false" ht="33.75" hidden="false" customHeight="true" outlineLevel="0" collapsed="false">
      <c r="A1" s="1" t="s">
        <v>18</v>
      </c>
      <c r="B1" s="1"/>
      <c r="C1" s="1"/>
      <c r="D1" s="1"/>
      <c r="E1" s="1"/>
      <c r="F1" s="1"/>
      <c r="G1" s="1"/>
      <c r="H1" s="1"/>
      <c r="I1" s="1"/>
      <c r="J1" s="1"/>
      <c r="K1" s="1"/>
      <c r="L1" s="1"/>
      <c r="M1" s="1"/>
      <c r="N1" s="1"/>
      <c r="O1" s="1"/>
      <c r="P1" s="1"/>
    </row>
    <row r="2" customFormat="false" ht="30" hidden="false" customHeight="true" outlineLevel="0" collapsed="false">
      <c r="A2" s="2" t="s">
        <v>19</v>
      </c>
      <c r="B2" s="2"/>
      <c r="C2" s="2"/>
      <c r="D2" s="2"/>
      <c r="E2" s="2"/>
      <c r="F2" s="2"/>
      <c r="G2" s="2"/>
      <c r="H2" s="2"/>
      <c r="I2" s="2"/>
      <c r="J2" s="2"/>
      <c r="K2" s="2"/>
      <c r="L2" s="2"/>
      <c r="M2" s="2"/>
      <c r="N2" s="2"/>
      <c r="O2" s="2"/>
      <c r="P2" s="2"/>
    </row>
    <row r="4" customFormat="false" ht="15" hidden="false" customHeight="false" outlineLevel="0" collapsed="false">
      <c r="A4" s="8" t="s">
        <v>20</v>
      </c>
      <c r="B4" s="9" t="n">
        <v>46299</v>
      </c>
      <c r="D4" s="8" t="s">
        <v>21</v>
      </c>
      <c r="E4" s="8"/>
      <c r="F4" s="10" t="n">
        <f aca="false">MIN(C26:O26)</f>
        <v>-32500</v>
      </c>
    </row>
    <row r="5" customFormat="false" ht="15" hidden="false" customHeight="false" outlineLevel="0" collapsed="false">
      <c r="A5" s="8" t="s">
        <v>22</v>
      </c>
      <c r="B5" s="11" t="n">
        <v>85000</v>
      </c>
      <c r="D5" s="8" t="s">
        <v>23</v>
      </c>
      <c r="E5" s="8"/>
      <c r="F5" s="12" t="n">
        <f aca="false">MATCH(F4,C26:O26,0)</f>
        <v>13</v>
      </c>
    </row>
    <row r="6" customFormat="false" ht="15" hidden="false" customHeight="false" outlineLevel="0" collapsed="false">
      <c r="A6" s="8" t="s">
        <v>24</v>
      </c>
      <c r="B6" s="11" t="n">
        <v>25000</v>
      </c>
      <c r="D6" s="8" t="s">
        <v>25</v>
      </c>
      <c r="E6" s="8"/>
      <c r="F6" s="12" t="n">
        <f aca="false">COUNTIF(C26:O26,"&lt;"&amp;B6)</f>
        <v>6</v>
      </c>
    </row>
    <row r="8" customFormat="false" ht="39.75" hidden="false" customHeight="true" outlineLevel="0" collapsed="false">
      <c r="A8" s="13" t="s">
        <v>26</v>
      </c>
      <c r="B8" s="13"/>
      <c r="C8" s="13" t="s">
        <v>27</v>
      </c>
      <c r="D8" s="13" t="s">
        <v>28</v>
      </c>
      <c r="E8" s="13" t="s">
        <v>29</v>
      </c>
      <c r="F8" s="13" t="s">
        <v>30</v>
      </c>
      <c r="G8" s="13" t="s">
        <v>31</v>
      </c>
      <c r="H8" s="13" t="s">
        <v>32</v>
      </c>
      <c r="I8" s="13" t="s">
        <v>33</v>
      </c>
      <c r="J8" s="13" t="s">
        <v>34</v>
      </c>
      <c r="K8" s="13" t="s">
        <v>35</v>
      </c>
      <c r="L8" s="13" t="s">
        <v>36</v>
      </c>
      <c r="M8" s="13" t="s">
        <v>37</v>
      </c>
      <c r="N8" s="13" t="s">
        <v>38</v>
      </c>
      <c r="O8" s="13" t="s">
        <v>39</v>
      </c>
      <c r="P8" s="13" t="s">
        <v>40</v>
      </c>
    </row>
    <row r="9" customFormat="false" ht="15" hidden="false" customHeight="false" outlineLevel="0" collapsed="false">
      <c r="A9" s="8" t="s">
        <v>41</v>
      </c>
      <c r="B9" s="8"/>
      <c r="C9" s="14" t="n">
        <f aca="false">$B$4</f>
        <v>46299</v>
      </c>
      <c r="D9" s="14" t="n">
        <f aca="false">C9+7</f>
        <v>46306</v>
      </c>
      <c r="E9" s="14" t="n">
        <f aca="false">D9+7</f>
        <v>46313</v>
      </c>
      <c r="F9" s="14" t="n">
        <f aca="false">E9+7</f>
        <v>46320</v>
      </c>
      <c r="G9" s="14" t="n">
        <f aca="false">F9+7</f>
        <v>46327</v>
      </c>
      <c r="H9" s="14" t="n">
        <f aca="false">G9+7</f>
        <v>46334</v>
      </c>
      <c r="I9" s="14" t="n">
        <f aca="false">H9+7</f>
        <v>46341</v>
      </c>
      <c r="J9" s="14" t="n">
        <f aca="false">I9+7</f>
        <v>46348</v>
      </c>
      <c r="K9" s="14" t="n">
        <f aca="false">J9+7</f>
        <v>46355</v>
      </c>
      <c r="L9" s="14" t="n">
        <f aca="false">K9+7</f>
        <v>46362</v>
      </c>
      <c r="M9" s="14" t="n">
        <f aca="false">L9+7</f>
        <v>46369</v>
      </c>
      <c r="N9" s="14" t="n">
        <f aca="false">M9+7</f>
        <v>46376</v>
      </c>
      <c r="O9" s="14" t="n">
        <f aca="false">N9+7</f>
        <v>46383</v>
      </c>
    </row>
    <row r="10" customFormat="false" ht="15" hidden="false" customHeight="false" outlineLevel="0" collapsed="false">
      <c r="A10" s="15" t="s">
        <v>42</v>
      </c>
    </row>
    <row r="11" customFormat="false" ht="15" hidden="false" customHeight="false" outlineLevel="0" collapsed="false">
      <c r="A11" s="16" t="s">
        <v>43</v>
      </c>
      <c r="B11" s="16"/>
      <c r="C11" s="11" t="n">
        <v>0</v>
      </c>
      <c r="D11" s="11" t="n">
        <v>42000</v>
      </c>
      <c r="E11" s="11" t="n">
        <v>0</v>
      </c>
      <c r="F11" s="11" t="n">
        <v>0</v>
      </c>
      <c r="G11" s="11" t="n">
        <v>38000</v>
      </c>
      <c r="H11" s="11" t="n">
        <v>0</v>
      </c>
      <c r="I11" s="11" t="n">
        <v>0</v>
      </c>
      <c r="J11" s="11" t="n">
        <v>0</v>
      </c>
      <c r="K11" s="11" t="n">
        <v>61000</v>
      </c>
      <c r="L11" s="11" t="n">
        <v>0</v>
      </c>
      <c r="M11" s="11" t="n">
        <v>0</v>
      </c>
      <c r="N11" s="11" t="n">
        <v>45000</v>
      </c>
      <c r="O11" s="11" t="n">
        <v>0</v>
      </c>
      <c r="P11" s="17" t="n">
        <f aca="false">SUM(C11:O11)</f>
        <v>186000</v>
      </c>
    </row>
    <row r="12" customFormat="false" ht="15" hidden="false" customHeight="false" outlineLevel="0" collapsed="false">
      <c r="A12" s="16" t="s">
        <v>44</v>
      </c>
      <c r="B12" s="16"/>
      <c r="C12" s="11" t="n">
        <v>0</v>
      </c>
      <c r="D12" s="11" t="n">
        <v>0</v>
      </c>
      <c r="E12" s="11" t="n">
        <v>0</v>
      </c>
      <c r="F12" s="11" t="n">
        <v>30000</v>
      </c>
      <c r="G12" s="11" t="n">
        <v>0</v>
      </c>
      <c r="H12" s="11" t="n">
        <v>0</v>
      </c>
      <c r="I12" s="11" t="n">
        <v>0</v>
      </c>
      <c r="J12" s="11" t="n">
        <v>0</v>
      </c>
      <c r="K12" s="11" t="n">
        <v>0</v>
      </c>
      <c r="L12" s="11" t="n">
        <v>0</v>
      </c>
      <c r="M12" s="11" t="n">
        <v>0</v>
      </c>
      <c r="N12" s="11" t="n">
        <v>0</v>
      </c>
      <c r="O12" s="11" t="n">
        <v>0</v>
      </c>
      <c r="P12" s="17" t="n">
        <f aca="false">SUM(C12:O12)</f>
        <v>30000</v>
      </c>
    </row>
    <row r="13" customFormat="false" ht="15" hidden="false" customHeight="false" outlineLevel="0" collapsed="false">
      <c r="A13" s="16" t="s">
        <v>45</v>
      </c>
      <c r="B13" s="16"/>
      <c r="C13" s="11" t="n">
        <v>0</v>
      </c>
      <c r="D13" s="11" t="n">
        <v>0</v>
      </c>
      <c r="E13" s="11" t="n">
        <v>0</v>
      </c>
      <c r="F13" s="11" t="n">
        <v>0</v>
      </c>
      <c r="G13" s="11" t="n">
        <v>0</v>
      </c>
      <c r="H13" s="11" t="n">
        <v>0</v>
      </c>
      <c r="I13" s="11" t="n">
        <v>0</v>
      </c>
      <c r="J13" s="11" t="n">
        <v>12000</v>
      </c>
      <c r="K13" s="11" t="n">
        <v>0</v>
      </c>
      <c r="L13" s="11" t="n">
        <v>0</v>
      </c>
      <c r="M13" s="11" t="n">
        <v>0</v>
      </c>
      <c r="N13" s="11" t="n">
        <v>0</v>
      </c>
      <c r="O13" s="11" t="n">
        <v>0</v>
      </c>
      <c r="P13" s="17" t="n">
        <f aca="false">SUM(C13:O13)</f>
        <v>12000</v>
      </c>
    </row>
    <row r="14" customFormat="false" ht="15" hidden="false" customHeight="false" outlineLevel="0" collapsed="false">
      <c r="A14" s="16" t="s">
        <v>46</v>
      </c>
      <c r="B14" s="16"/>
      <c r="C14" s="11" t="n">
        <v>0</v>
      </c>
      <c r="D14" s="11" t="n">
        <v>0</v>
      </c>
      <c r="E14" s="11" t="n">
        <v>1500</v>
      </c>
      <c r="F14" s="11" t="n">
        <v>0</v>
      </c>
      <c r="G14" s="11" t="n">
        <v>0</v>
      </c>
      <c r="H14" s="11" t="n">
        <v>0</v>
      </c>
      <c r="I14" s="11" t="n">
        <v>1500</v>
      </c>
      <c r="J14" s="11" t="n">
        <v>0</v>
      </c>
      <c r="K14" s="11" t="n">
        <v>0</v>
      </c>
      <c r="L14" s="11" t="n">
        <v>0</v>
      </c>
      <c r="M14" s="11" t="n">
        <v>1500</v>
      </c>
      <c r="N14" s="11" t="n">
        <v>0</v>
      </c>
      <c r="O14" s="11" t="n">
        <v>0</v>
      </c>
      <c r="P14" s="17" t="n">
        <f aca="false">SUM(C14:O14)</f>
        <v>4500</v>
      </c>
    </row>
    <row r="15" customFormat="false" ht="15" hidden="false" customHeight="false" outlineLevel="0" collapsed="false">
      <c r="A15" s="18" t="s">
        <v>47</v>
      </c>
      <c r="B15" s="18"/>
      <c r="C15" s="19" t="n">
        <f aca="false">SUM(C11:C14)</f>
        <v>0</v>
      </c>
      <c r="D15" s="19" t="n">
        <f aca="false">SUM(D11:D14)</f>
        <v>42000</v>
      </c>
      <c r="E15" s="19" t="n">
        <f aca="false">SUM(E11:E14)</f>
        <v>1500</v>
      </c>
      <c r="F15" s="19" t="n">
        <f aca="false">SUM(F11:F14)</f>
        <v>30000</v>
      </c>
      <c r="G15" s="19" t="n">
        <f aca="false">SUM(G11:G14)</f>
        <v>38000</v>
      </c>
      <c r="H15" s="19" t="n">
        <f aca="false">SUM(H11:H14)</f>
        <v>0</v>
      </c>
      <c r="I15" s="19" t="n">
        <f aca="false">SUM(I11:I14)</f>
        <v>1500</v>
      </c>
      <c r="J15" s="19" t="n">
        <f aca="false">SUM(J11:J14)</f>
        <v>12000</v>
      </c>
      <c r="K15" s="19" t="n">
        <f aca="false">SUM(K11:K14)</f>
        <v>61000</v>
      </c>
      <c r="L15" s="19" t="n">
        <f aca="false">SUM(L11:L14)</f>
        <v>0</v>
      </c>
      <c r="M15" s="19" t="n">
        <f aca="false">SUM(M11:M14)</f>
        <v>1500</v>
      </c>
      <c r="N15" s="19" t="n">
        <f aca="false">SUM(N11:N14)</f>
        <v>45000</v>
      </c>
      <c r="O15" s="19" t="n">
        <f aca="false">SUM(O11:O14)</f>
        <v>0</v>
      </c>
      <c r="P15" s="19" t="n">
        <f aca="false">SUM(P11:P14)</f>
        <v>232500</v>
      </c>
    </row>
    <row r="16" customFormat="false" ht="15" hidden="false" customHeight="false" outlineLevel="0" collapsed="false">
      <c r="A16" s="15" t="s">
        <v>48</v>
      </c>
    </row>
    <row r="17" customFormat="false" ht="15" hidden="false" customHeight="false" outlineLevel="0" collapsed="false">
      <c r="A17" s="16" t="s">
        <v>49</v>
      </c>
      <c r="B17" s="16"/>
      <c r="C17" s="11" t="n">
        <v>0</v>
      </c>
      <c r="D17" s="11" t="n">
        <v>0</v>
      </c>
      <c r="E17" s="11" t="n">
        <v>0</v>
      </c>
      <c r="F17" s="11" t="n">
        <v>32000</v>
      </c>
      <c r="G17" s="11" t="n">
        <v>0</v>
      </c>
      <c r="H17" s="11" t="n">
        <v>0</v>
      </c>
      <c r="I17" s="11" t="n">
        <v>0</v>
      </c>
      <c r="J17" s="11" t="n">
        <v>32000</v>
      </c>
      <c r="K17" s="11" t="n">
        <v>0</v>
      </c>
      <c r="L17" s="11" t="n">
        <v>0</v>
      </c>
      <c r="M17" s="11" t="n">
        <v>0</v>
      </c>
      <c r="N17" s="11" t="n">
        <v>32000</v>
      </c>
      <c r="O17" s="11" t="n">
        <v>0</v>
      </c>
      <c r="P17" s="17" t="n">
        <f aca="false">SUM(C17:O17)</f>
        <v>96000</v>
      </c>
    </row>
    <row r="18" customFormat="false" ht="15" hidden="false" customHeight="false" outlineLevel="0" collapsed="false">
      <c r="A18" s="16" t="s">
        <v>50</v>
      </c>
      <c r="B18" s="16"/>
      <c r="C18" s="11" t="n">
        <v>12000</v>
      </c>
      <c r="D18" s="11" t="n">
        <v>8000</v>
      </c>
      <c r="E18" s="11" t="n">
        <v>15000</v>
      </c>
      <c r="F18" s="11" t="n">
        <v>6000</v>
      </c>
      <c r="G18" s="11" t="n">
        <v>9000</v>
      </c>
      <c r="H18" s="11" t="n">
        <v>14000</v>
      </c>
      <c r="I18" s="11" t="n">
        <v>7000</v>
      </c>
      <c r="J18" s="11" t="n">
        <v>11000</v>
      </c>
      <c r="K18" s="11" t="n">
        <v>6000</v>
      </c>
      <c r="L18" s="11" t="n">
        <v>9000</v>
      </c>
      <c r="M18" s="11" t="n">
        <v>12000</v>
      </c>
      <c r="N18" s="11" t="n">
        <v>8000</v>
      </c>
      <c r="O18" s="11" t="n">
        <v>7000</v>
      </c>
      <c r="P18" s="17" t="n">
        <f aca="false">SUM(C18:O18)</f>
        <v>124000</v>
      </c>
    </row>
    <row r="19" customFormat="false" ht="15" hidden="false" customHeight="false" outlineLevel="0" collapsed="false">
      <c r="A19" s="16" t="s">
        <v>51</v>
      </c>
      <c r="B19" s="16"/>
      <c r="C19" s="11" t="n">
        <v>0</v>
      </c>
      <c r="D19" s="11" t="n">
        <v>0</v>
      </c>
      <c r="E19" s="11" t="n">
        <v>18000</v>
      </c>
      <c r="F19" s="11" t="n">
        <v>0</v>
      </c>
      <c r="G19" s="11" t="n">
        <v>0</v>
      </c>
      <c r="H19" s="11" t="n">
        <v>0</v>
      </c>
      <c r="I19" s="11" t="n">
        <v>22000</v>
      </c>
      <c r="J19" s="11" t="n">
        <v>0</v>
      </c>
      <c r="K19" s="11" t="n">
        <v>0</v>
      </c>
      <c r="L19" s="11" t="n">
        <v>0</v>
      </c>
      <c r="M19" s="11" t="n">
        <v>16000</v>
      </c>
      <c r="N19" s="11" t="n">
        <v>0</v>
      </c>
      <c r="O19" s="11" t="n">
        <v>0</v>
      </c>
      <c r="P19" s="17" t="n">
        <f aca="false">SUM(C19:O19)</f>
        <v>56000</v>
      </c>
    </row>
    <row r="20" customFormat="false" ht="15" hidden="false" customHeight="false" outlineLevel="0" collapsed="false">
      <c r="A20" s="16" t="s">
        <v>52</v>
      </c>
      <c r="B20" s="16"/>
      <c r="C20" s="11" t="n">
        <v>6500</v>
      </c>
      <c r="D20" s="11" t="n">
        <v>0</v>
      </c>
      <c r="E20" s="11" t="n">
        <v>0</v>
      </c>
      <c r="F20" s="11" t="n">
        <v>0</v>
      </c>
      <c r="G20" s="11" t="n">
        <v>6500</v>
      </c>
      <c r="H20" s="11" t="n">
        <v>0</v>
      </c>
      <c r="I20" s="11" t="n">
        <v>0</v>
      </c>
      <c r="J20" s="11" t="n">
        <v>0</v>
      </c>
      <c r="K20" s="11" t="n">
        <v>6500</v>
      </c>
      <c r="L20" s="11" t="n">
        <v>0</v>
      </c>
      <c r="M20" s="11" t="n">
        <v>0</v>
      </c>
      <c r="N20" s="11" t="n">
        <v>0</v>
      </c>
      <c r="O20" s="11" t="n">
        <v>6500</v>
      </c>
      <c r="P20" s="17" t="n">
        <f aca="false">SUM(C20:O20)</f>
        <v>26000</v>
      </c>
    </row>
    <row r="21" customFormat="false" ht="15" hidden="false" customHeight="false" outlineLevel="0" collapsed="false">
      <c r="A21" s="16" t="s">
        <v>53</v>
      </c>
      <c r="B21" s="16"/>
      <c r="C21" s="11" t="n">
        <v>0</v>
      </c>
      <c r="D21" s="11" t="n">
        <v>0</v>
      </c>
      <c r="E21" s="11" t="n">
        <v>0</v>
      </c>
      <c r="F21" s="11" t="n">
        <v>9500</v>
      </c>
      <c r="G21" s="11" t="n">
        <v>0</v>
      </c>
      <c r="H21" s="11" t="n">
        <v>0</v>
      </c>
      <c r="I21" s="11" t="n">
        <v>0</v>
      </c>
      <c r="J21" s="11" t="n">
        <v>9500</v>
      </c>
      <c r="K21" s="11" t="n">
        <v>0</v>
      </c>
      <c r="L21" s="11" t="n">
        <v>0</v>
      </c>
      <c r="M21" s="11" t="n">
        <v>0</v>
      </c>
      <c r="N21" s="11" t="n">
        <v>9500</v>
      </c>
      <c r="O21" s="11" t="n">
        <v>0</v>
      </c>
      <c r="P21" s="17" t="n">
        <f aca="false">SUM(C21:O21)</f>
        <v>28500</v>
      </c>
    </row>
    <row r="22" customFormat="false" ht="15" hidden="false" customHeight="false" outlineLevel="0" collapsed="false">
      <c r="A22" s="16" t="s">
        <v>54</v>
      </c>
      <c r="B22" s="16"/>
      <c r="C22" s="11" t="n">
        <v>1500</v>
      </c>
      <c r="D22" s="11" t="n">
        <v>1500</v>
      </c>
      <c r="E22" s="11" t="n">
        <v>1500</v>
      </c>
      <c r="F22" s="11" t="n">
        <v>1500</v>
      </c>
      <c r="G22" s="11" t="n">
        <v>1500</v>
      </c>
      <c r="H22" s="11" t="n">
        <v>1500</v>
      </c>
      <c r="I22" s="11" t="n">
        <v>1500</v>
      </c>
      <c r="J22" s="11" t="n">
        <v>1500</v>
      </c>
      <c r="K22" s="11" t="n">
        <v>1500</v>
      </c>
      <c r="L22" s="11" t="n">
        <v>1500</v>
      </c>
      <c r="M22" s="11" t="n">
        <v>1500</v>
      </c>
      <c r="N22" s="11" t="n">
        <v>1500</v>
      </c>
      <c r="O22" s="11" t="n">
        <v>1500</v>
      </c>
      <c r="P22" s="17" t="n">
        <f aca="false">SUM(C22:O22)</f>
        <v>19500</v>
      </c>
    </row>
    <row r="23" customFormat="false" ht="15" hidden="false" customHeight="false" outlineLevel="0" collapsed="false">
      <c r="A23" s="18" t="s">
        <v>55</v>
      </c>
      <c r="B23" s="18"/>
      <c r="C23" s="19" t="n">
        <f aca="false">SUM(C17:C22)</f>
        <v>20000</v>
      </c>
      <c r="D23" s="19" t="n">
        <f aca="false">SUM(D17:D22)</f>
        <v>9500</v>
      </c>
      <c r="E23" s="19" t="n">
        <f aca="false">SUM(E17:E22)</f>
        <v>34500</v>
      </c>
      <c r="F23" s="19" t="n">
        <f aca="false">SUM(F17:F22)</f>
        <v>49000</v>
      </c>
      <c r="G23" s="19" t="n">
        <f aca="false">SUM(G17:G22)</f>
        <v>17000</v>
      </c>
      <c r="H23" s="19" t="n">
        <f aca="false">SUM(H17:H22)</f>
        <v>15500</v>
      </c>
      <c r="I23" s="19" t="n">
        <f aca="false">SUM(I17:I22)</f>
        <v>30500</v>
      </c>
      <c r="J23" s="19" t="n">
        <f aca="false">SUM(J17:J22)</f>
        <v>54000</v>
      </c>
      <c r="K23" s="19" t="n">
        <f aca="false">SUM(K17:K22)</f>
        <v>14000</v>
      </c>
      <c r="L23" s="19" t="n">
        <f aca="false">SUM(L17:L22)</f>
        <v>10500</v>
      </c>
      <c r="M23" s="19" t="n">
        <f aca="false">SUM(M17:M22)</f>
        <v>29500</v>
      </c>
      <c r="N23" s="19" t="n">
        <f aca="false">SUM(N17:N22)</f>
        <v>51000</v>
      </c>
      <c r="O23" s="19" t="n">
        <f aca="false">SUM(O17:O22)</f>
        <v>15000</v>
      </c>
      <c r="P23" s="19" t="n">
        <f aca="false">SUM(P17:P22)</f>
        <v>350000</v>
      </c>
    </row>
    <row r="24" customFormat="false" ht="15" hidden="false" customHeight="false" outlineLevel="0" collapsed="false">
      <c r="A24" s="8" t="s">
        <v>56</v>
      </c>
      <c r="B24" s="8"/>
      <c r="C24" s="17" t="n">
        <f aca="false">C15-C23</f>
        <v>-20000</v>
      </c>
      <c r="D24" s="17" t="n">
        <f aca="false">D15-D23</f>
        <v>32500</v>
      </c>
      <c r="E24" s="17" t="n">
        <f aca="false">E15-E23</f>
        <v>-33000</v>
      </c>
      <c r="F24" s="17" t="n">
        <f aca="false">F15-F23</f>
        <v>-19000</v>
      </c>
      <c r="G24" s="17" t="n">
        <f aca="false">G15-G23</f>
        <v>21000</v>
      </c>
      <c r="H24" s="17" t="n">
        <f aca="false">H15-H23</f>
        <v>-15500</v>
      </c>
      <c r="I24" s="17" t="n">
        <f aca="false">I15-I23</f>
        <v>-29000</v>
      </c>
      <c r="J24" s="17" t="n">
        <f aca="false">J15-J23</f>
        <v>-42000</v>
      </c>
      <c r="K24" s="17" t="n">
        <f aca="false">K15-K23</f>
        <v>47000</v>
      </c>
      <c r="L24" s="17" t="n">
        <f aca="false">L15-L23</f>
        <v>-10500</v>
      </c>
      <c r="M24" s="17" t="n">
        <f aca="false">M15-M23</f>
        <v>-28000</v>
      </c>
      <c r="N24" s="17" t="n">
        <f aca="false">N15-N23</f>
        <v>-6000</v>
      </c>
      <c r="O24" s="17" t="n">
        <f aca="false">O15-O23</f>
        <v>-15000</v>
      </c>
      <c r="P24" s="10" t="n">
        <f aca="false">SUM(C24:O24)</f>
        <v>-117500</v>
      </c>
    </row>
    <row r="25" customFormat="false" ht="15" hidden="false" customHeight="false" outlineLevel="0" collapsed="false">
      <c r="A25" s="8" t="s">
        <v>57</v>
      </c>
      <c r="B25" s="8"/>
      <c r="C25" s="17" t="n">
        <f aca="false">$B$5</f>
        <v>85000</v>
      </c>
      <c r="D25" s="17" t="n">
        <f aca="false">C26</f>
        <v>65000</v>
      </c>
      <c r="E25" s="17" t="n">
        <f aca="false">D26</f>
        <v>97500</v>
      </c>
      <c r="F25" s="17" t="n">
        <f aca="false">E26</f>
        <v>64500</v>
      </c>
      <c r="G25" s="17" t="n">
        <f aca="false">F26</f>
        <v>45500</v>
      </c>
      <c r="H25" s="17" t="n">
        <f aca="false">G26</f>
        <v>66500</v>
      </c>
      <c r="I25" s="17" t="n">
        <f aca="false">H26</f>
        <v>51000</v>
      </c>
      <c r="J25" s="17" t="n">
        <f aca="false">I26</f>
        <v>22000</v>
      </c>
      <c r="K25" s="17" t="n">
        <f aca="false">J26</f>
        <v>-20000</v>
      </c>
      <c r="L25" s="17" t="n">
        <f aca="false">K26</f>
        <v>27000</v>
      </c>
      <c r="M25" s="17" t="n">
        <f aca="false">L26</f>
        <v>16500</v>
      </c>
      <c r="N25" s="17" t="n">
        <f aca="false">M26</f>
        <v>-11500</v>
      </c>
      <c r="O25" s="17" t="n">
        <f aca="false">N26</f>
        <v>-17500</v>
      </c>
    </row>
    <row r="26" customFormat="false" ht="15" hidden="false" customHeight="false" outlineLevel="0" collapsed="false">
      <c r="A26" s="18" t="s">
        <v>58</v>
      </c>
      <c r="B26" s="18"/>
      <c r="C26" s="19" t="n">
        <f aca="false">C25+C24</f>
        <v>65000</v>
      </c>
      <c r="D26" s="19" t="n">
        <f aca="false">D25+D24</f>
        <v>97500</v>
      </c>
      <c r="E26" s="19" t="n">
        <f aca="false">E25+E24</f>
        <v>64500</v>
      </c>
      <c r="F26" s="19" t="n">
        <f aca="false">F25+F24</f>
        <v>45500</v>
      </c>
      <c r="G26" s="19" t="n">
        <f aca="false">G25+G24</f>
        <v>66500</v>
      </c>
      <c r="H26" s="19" t="n">
        <f aca="false">H25+H24</f>
        <v>51000</v>
      </c>
      <c r="I26" s="19" t="n">
        <f aca="false">I25+I24</f>
        <v>22000</v>
      </c>
      <c r="J26" s="19" t="n">
        <f aca="false">J25+J24</f>
        <v>-20000</v>
      </c>
      <c r="K26" s="19" t="n">
        <f aca="false">K25+K24</f>
        <v>27000</v>
      </c>
      <c r="L26" s="19" t="n">
        <f aca="false">L25+L24</f>
        <v>16500</v>
      </c>
      <c r="M26" s="19" t="n">
        <f aca="false">M25+M24</f>
        <v>-11500</v>
      </c>
      <c r="N26" s="19" t="n">
        <f aca="false">N25+N24</f>
        <v>-17500</v>
      </c>
      <c r="O26" s="19" t="n">
        <f aca="false">O25+O24</f>
        <v>-32500</v>
      </c>
    </row>
    <row r="27" customFormat="false" ht="15" hidden="false" customHeight="false" outlineLevel="0" collapsed="false">
      <c r="A27" s="8" t="s">
        <v>59</v>
      </c>
      <c r="B27" s="8"/>
      <c r="C27" s="20" t="str">
        <f aca="false">IF(C26&lt;0,"Cash shortfall",IF(C26&lt;$B$6,"Below safe minimum",""))</f>
        <v/>
      </c>
      <c r="D27" s="20" t="str">
        <f aca="false">IF(D26&lt;0,"Cash shortfall",IF(D26&lt;$B$6,"Below safe minimum",""))</f>
        <v/>
      </c>
      <c r="E27" s="20" t="str">
        <f aca="false">IF(E26&lt;0,"Cash shortfall",IF(E26&lt;$B$6,"Below safe minimum",""))</f>
        <v/>
      </c>
      <c r="F27" s="20" t="str">
        <f aca="false">IF(F26&lt;0,"Cash shortfall",IF(F26&lt;$B$6,"Below safe minimum",""))</f>
        <v/>
      </c>
      <c r="G27" s="20" t="str">
        <f aca="false">IF(G26&lt;0,"Cash shortfall",IF(G26&lt;$B$6,"Below safe minimum",""))</f>
        <v/>
      </c>
      <c r="H27" s="20" t="str">
        <f aca="false">IF(H26&lt;0,"Cash shortfall",IF(H26&lt;$B$6,"Below safe minimum",""))</f>
        <v/>
      </c>
      <c r="I27" s="20" t="str">
        <f aca="false">IF(I26&lt;0,"Cash shortfall",IF(I26&lt;$B$6,"Below safe minimum",""))</f>
        <v>Below safe minimum</v>
      </c>
      <c r="J27" s="20" t="str">
        <f aca="false">IF(J26&lt;0,"Cash shortfall",IF(J26&lt;$B$6,"Below safe minimum",""))</f>
        <v>Cash shortfall</v>
      </c>
      <c r="K27" s="20" t="str">
        <f aca="false">IF(K26&lt;0,"Cash shortfall",IF(K26&lt;$B$6,"Below safe minimum",""))</f>
        <v/>
      </c>
      <c r="L27" s="20" t="str">
        <f aca="false">IF(L26&lt;0,"Cash shortfall",IF(L26&lt;$B$6,"Below safe minimum",""))</f>
        <v>Below safe minimum</v>
      </c>
      <c r="M27" s="20" t="str">
        <f aca="false">IF(M26&lt;0,"Cash shortfall",IF(M26&lt;$B$6,"Below safe minimum",""))</f>
        <v>Cash shortfall</v>
      </c>
      <c r="N27" s="20" t="str">
        <f aca="false">IF(N26&lt;0,"Cash shortfall",IF(N26&lt;$B$6,"Below safe minimum",""))</f>
        <v>Cash shortfall</v>
      </c>
      <c r="O27" s="20" t="str">
        <f aca="false">IF(O26&lt;0,"Cash shortfall",IF(O26&lt;$B$6,"Below safe minimum",""))</f>
        <v>Cash shortfall</v>
      </c>
    </row>
  </sheetData>
  <mergeCells count="23">
    <mergeCell ref="A1:P1"/>
    <mergeCell ref="A2:P2"/>
    <mergeCell ref="D4:E4"/>
    <mergeCell ref="D5:E5"/>
    <mergeCell ref="D6:E6"/>
    <mergeCell ref="A8:B8"/>
    <mergeCell ref="A9:B9"/>
    <mergeCell ref="A11:B11"/>
    <mergeCell ref="A12:B12"/>
    <mergeCell ref="A13:B13"/>
    <mergeCell ref="A14:B14"/>
    <mergeCell ref="A15:B15"/>
    <mergeCell ref="A17:B17"/>
    <mergeCell ref="A18:B18"/>
    <mergeCell ref="A19:B19"/>
    <mergeCell ref="A20:B20"/>
    <mergeCell ref="A21:B21"/>
    <mergeCell ref="A22:B22"/>
    <mergeCell ref="A23:B23"/>
    <mergeCell ref="A24:B24"/>
    <mergeCell ref="A25:B25"/>
    <mergeCell ref="A26:B26"/>
    <mergeCell ref="A27:B27"/>
  </mergeCells>
  <conditionalFormatting sqref="C26:O26">
    <cfRule type="expression" priority="2" aboveAverage="0" equalAverage="0" bottom="0" percent="0" rank="0" text="" dxfId="0">
      <formula>C26&lt;$B$6</formula>
    </cfRule>
  </conditionalFormatting>
  <conditionalFormatting sqref="C27:O27">
    <cfRule type="expression" priority="3" aboveAverage="0" equalAverage="0" bottom="0" percent="0" rank="0" text="" dxfId="1">
      <formula>C27&lt;&gt;""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22"/>
    <col collapsed="false" customWidth="true" hidden="false" outlineLevel="0" max="3" min="3" style="0" width="26"/>
  </cols>
  <sheetData>
    <row r="1" customFormat="false" ht="33.75" hidden="false" customHeight="true" outlineLevel="0" collapsed="false">
      <c r="A1" s="1" t="s">
        <v>60</v>
      </c>
      <c r="B1" s="1"/>
      <c r="C1" s="1"/>
    </row>
    <row r="2" customFormat="false" ht="30" hidden="false" customHeight="true" outlineLevel="0" collapsed="false">
      <c r="A2" s="2" t="s">
        <v>61</v>
      </c>
      <c r="B2" s="2"/>
      <c r="C2" s="2"/>
    </row>
    <row r="4" customFormat="false" ht="39.75" hidden="false" customHeight="true" outlineLevel="0" collapsed="false">
      <c r="A4" s="13" t="s">
        <v>62</v>
      </c>
      <c r="B4" s="13" t="s">
        <v>63</v>
      </c>
      <c r="C4" s="13" t="s">
        <v>64</v>
      </c>
    </row>
    <row r="5" customFormat="false" ht="21.75" hidden="false" customHeight="true" outlineLevel="0" collapsed="false">
      <c r="A5" s="21" t="s">
        <v>65</v>
      </c>
      <c r="B5" s="22" t="s">
        <v>66</v>
      </c>
      <c r="C5" s="22" t="s">
        <v>66</v>
      </c>
    </row>
    <row r="6" customFormat="false" ht="21.75" hidden="false" customHeight="true" outlineLevel="0" collapsed="false">
      <c r="A6" s="21" t="s">
        <v>67</v>
      </c>
      <c r="B6" s="22" t="s">
        <v>66</v>
      </c>
      <c r="C6" s="22" t="s">
        <v>66</v>
      </c>
    </row>
    <row r="7" customFormat="false" ht="21.75" hidden="false" customHeight="true" outlineLevel="0" collapsed="false">
      <c r="A7" s="21" t="s">
        <v>68</v>
      </c>
      <c r="B7" s="20" t="s">
        <v>69</v>
      </c>
      <c r="C7" s="22" t="s">
        <v>66</v>
      </c>
    </row>
    <row r="8" customFormat="false" ht="21.75" hidden="false" customHeight="true" outlineLevel="0" collapsed="false">
      <c r="A8" s="21" t="s">
        <v>70</v>
      </c>
      <c r="B8" s="20" t="s">
        <v>69</v>
      </c>
      <c r="C8" s="22" t="s">
        <v>66</v>
      </c>
    </row>
    <row r="9" customFormat="false" ht="21.75" hidden="false" customHeight="true" outlineLevel="0" collapsed="false">
      <c r="A9" s="21" t="s">
        <v>71</v>
      </c>
      <c r="B9" s="20" t="s">
        <v>69</v>
      </c>
      <c r="C9" s="22" t="s">
        <v>66</v>
      </c>
    </row>
    <row r="10" customFormat="false" ht="21.75" hidden="false" customHeight="true" outlineLevel="0" collapsed="false">
      <c r="A10" s="21" t="s">
        <v>72</v>
      </c>
      <c r="B10" s="20" t="s">
        <v>69</v>
      </c>
      <c r="C10" s="22" t="s">
        <v>66</v>
      </c>
    </row>
    <row r="11" customFormat="false" ht="21.75" hidden="false" customHeight="true" outlineLevel="0" collapsed="false">
      <c r="A11" s="21" t="s">
        <v>73</v>
      </c>
      <c r="B11" s="20" t="s">
        <v>69</v>
      </c>
      <c r="C11" s="22" t="s">
        <v>66</v>
      </c>
    </row>
    <row r="13" customFormat="false" ht="14.15" hidden="false" customHeight="false" outlineLevel="0" collapsed="false">
      <c r="A13" s="23" t="s">
        <v>74</v>
      </c>
      <c r="B13" s="23"/>
      <c r="C13" s="23"/>
    </row>
  </sheetData>
  <mergeCells count="3">
    <mergeCell ref="A1:C1"/>
    <mergeCell ref="A2:C2"/>
    <mergeCell ref="A13:C13"/>
  </mergeCells>
  <hyperlinks>
    <hyperlink ref="A13" r:id="rId1" display="Product page: https://miyarbusiness.com/product/mk-03-13-week-cash-flow/"/>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2026-10-04T23:47:19Z</dcterms:created>
  <dc:creator>openpyxl</dc:creator>
  <dc:description/>
  <dc:language>en-US</dc:language>
  <cp:lastModifiedBy/>
  <dcterms:modified xsi:type="dcterms:W3CDTF">2026-10-04T23:47:19Z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