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بدأ هنا" sheetId="1" state="visible" r:id="rId3"/>
    <sheet name="التكلفة" sheetId="2" state="visible" r:id="rId4"/>
    <sheet name="النسخة الكاملة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<sst xmlns="http://schemas.openxmlformats.org/spreadsheetml/2006/main" count="81" uniqueCount="70">
  <si>
    <t xml:space="preserve">متابعة تكلفة المشروع وربحيته</t>
  </si>
  <si>
    <t xml:space="preserve">نسخة مجانية من معيار لأدوات الأعمال · https://miyarbusiness.com</t>
  </si>
  <si>
    <t xml:space="preserve">ما الذي يجيب عنه هذا الملف؟</t>
  </si>
  <si>
    <t xml:space="preserve">هل ما زال مشروعك رابحًا؟ يقارن الملف موازنة كل بند بتكلفته الفعلية ونسبة إنجازه، ويقدّر التكلفة النهائية المتوقعة، ويُظهر الربح والهامش المتوقعين عند الإنجاز قبل الوصول إلى المستخلص الختامي.</t>
  </si>
  <si>
    <t xml:space="preserve">طريقة الاستخدام</t>
  </si>
  <si>
    <t xml:space="preserve">1. افتح ورقة «التكلفة» وأدخل قيمة العقد واسم المشروع.</t>
  </si>
  <si>
    <t xml:space="preserve">2. أدخل لكل بند: الموازنة، والتكلفة الفعلية حتى اليوم، ونسبة إنجاز البند على الأرض.</t>
  </si>
  <si>
    <t xml:space="preserve">3. يحسب الملف القيمة المكتسبة والتكلفة المتوقعة عند الإنجاز والانحراف لكل بند.</t>
  </si>
  <si>
    <t xml:space="preserve">4. اقرأ لوحة النتيجة أسفل الجدول: الربح المتوقع، والهامش، ومؤشر أداء التكلفة، والحكم.</t>
  </si>
  <si>
    <t xml:space="preserve">دليل الألوان</t>
  </si>
  <si>
    <t xml:space="preserve">خلية تُدخل فيها بياناتك</t>
  </si>
  <si>
    <t xml:space="preserve">خلفية صفراء ونص أزرق: اكتب فيها.</t>
  </si>
  <si>
    <t xml:space="preserve">خلية محسوبة</t>
  </si>
  <si>
    <t xml:space="preserve">خلفية بيضاء: معادلة، لا تكتب فوقها.</t>
  </si>
  <si>
    <t xml:space="preserve">ملاحظات</t>
  </si>
  <si>
    <t xml:space="preserve">• نسبة الإنجاز تعني الإنجاز الفعلي للبند، لا نسبة ما صُرف من موازنته.</t>
  </si>
  <si>
    <t xml:space="preserve">• التكلفة المتوقعة عند الإنجاز تفترض استمرار الأداء الحالي لكل بند حتى نهايته. البند الذي لم يبدأ يُحسب بموازنته.</t>
  </si>
  <si>
    <t xml:space="preserve">• السعة: مشروع واحد و8 بنود. النسخة الكاملة MK-02 تتابع مشاريع متعددة شهرًا بشهر مع أوامر التغيير.</t>
  </si>
  <si>
    <t xml:space="preserve">تكلفة المشروع وربحيته</t>
  </si>
  <si>
    <t xml:space="preserve">الخلايا الصفراء للإدخال، والبيضاء محسوبة. الأرقام الحالية مثال: استبدلها ببيانات مشروعك.</t>
  </si>
  <si>
    <t xml:space="preserve">اسم المشروع</t>
  </si>
  <si>
    <t xml:space="preserve">خط مياه — الأحمدي</t>
  </si>
  <si>
    <t xml:space="preserve">قيمة العقد شاملة أوامر التغيير المعتمدة (د.ك)</t>
  </si>
  <si>
    <t xml:space="preserve">تاريخ التقرير</t>
  </si>
  <si>
    <t xml:space="preserve">البند</t>
  </si>
  <si>
    <t xml:space="preserve">الموازنة (د.ك)</t>
  </si>
  <si>
    <t xml:space="preserve">التكلفة الفعلية حتى تاريخه (د.ك)</t>
  </si>
  <si>
    <t xml:space="preserve">نسبة إنجاز البند</t>
  </si>
  <si>
    <t xml:space="preserve">القيمة المكتسبة (د.ك)</t>
  </si>
  <si>
    <t xml:space="preserve">التكلفة المتوقعة عند الإنجاز (د.ك)</t>
  </si>
  <si>
    <t xml:space="preserve">الانحراف المتوقع (د.ك)</t>
  </si>
  <si>
    <t xml:space="preserve">مؤشر أداء التكلفة</t>
  </si>
  <si>
    <t xml:space="preserve">المواد</t>
  </si>
  <si>
    <t xml:space="preserve">العمالة</t>
  </si>
  <si>
    <t xml:space="preserve">المعدات</t>
  </si>
  <si>
    <t xml:space="preserve">مقاولو الباطن</t>
  </si>
  <si>
    <t xml:space="preserve">مصاريف الموقع</t>
  </si>
  <si>
    <t xml:space="preserve">النقل والتشوين</t>
  </si>
  <si>
    <t xml:space="preserve">التأمينات والكفالات</t>
  </si>
  <si>
    <t xml:space="preserve">أخرى</t>
  </si>
  <si>
    <t xml:space="preserve">الإجمالي</t>
  </si>
  <si>
    <t xml:space="preserve">النتيجة</t>
  </si>
  <si>
    <t xml:space="preserve">القيمة</t>
  </si>
  <si>
    <t xml:space="preserve">الموازنة الإجمالية للتكلفة (د.ك)</t>
  </si>
  <si>
    <t xml:space="preserve">الربح المخطط عند التسعير (د.ك)</t>
  </si>
  <si>
    <t xml:space="preserve">الربح المتوقع عند الإنجاز (د.ك)</t>
  </si>
  <si>
    <t xml:space="preserve">هامش الربح المخطط</t>
  </si>
  <si>
    <t xml:space="preserve">هامش الربح المتوقع</t>
  </si>
  <si>
    <t xml:space="preserve">مؤشر أداء التكلفة للمشروع</t>
  </si>
  <si>
    <t xml:space="preserve">الحكم</t>
  </si>
  <si>
    <t xml:space="preserve">ماذا تضيف النسخة الكاملة؟ MK-02</t>
  </si>
  <si>
    <t xml:space="preserve">هذه النسخة المجانية كاملة الوظيفة في حدودها. حين يكبر حجم العمل، انتقل إلى النسخة الكاملة.</t>
  </si>
  <si>
    <t xml:space="preserve">الميزة</t>
  </si>
  <si>
    <t xml:space="preserve">النسخة المجانية</t>
  </si>
  <si>
    <t xml:space="preserve">النسخة الكاملة</t>
  </si>
  <si>
    <t xml:space="preserve">مقارنة الموازنة بالفعلي لكل بند</t>
  </si>
  <si>
    <t xml:space="preserve">✓</t>
  </si>
  <si>
    <t xml:space="preserve">التكلفة المتوقعة عند الإنجاز والربح المتوقع</t>
  </si>
  <si>
    <t xml:space="preserve">عدد المشاريع</t>
  </si>
  <si>
    <t xml:space="preserve">مشروع واحد</t>
  </si>
  <si>
    <t xml:space="preserve">مشاريع متعددة</t>
  </si>
  <si>
    <t xml:space="preserve">عدد البنود</t>
  </si>
  <si>
    <t xml:space="preserve">8</t>
  </si>
  <si>
    <t xml:space="preserve">بنود تفصيلية بلا حد عملي</t>
  </si>
  <si>
    <t xml:space="preserve">متابعة شهرية واتجاه الانحراف عبر الزمن</t>
  </si>
  <si>
    <t xml:space="preserve">—</t>
  </si>
  <si>
    <t xml:space="preserve">أوامر التغيير وأثرها على العقد والتكلفة</t>
  </si>
  <si>
    <t xml:space="preserve">ربط التكلفة بالمستخلصات والتحصيل</t>
  </si>
  <si>
    <t xml:space="preserve">لوحة متابعة ورسوم بيانية</t>
  </si>
  <si>
    <t xml:space="preserve">صفحة المنتج: https://miyarbusiness.com/product/mk-02-project-cost-profitability/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</si>
</sst>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0;\(#,##0.000\);\-"/>
    <numFmt numFmtId="166" formatCode="yyyy\-mm\-dd"/>
    <numFmt numFmtId="167" formatCode="0.0%;\(0.0%\);\-"/>
    <numFmt numFmtId="168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DCEF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righ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ill>
        <patternFill>
          <bgColor rgb="FFF8DEDA"/>
        </patternFill>
      </fill>
    </dxf>
    <dxf>
      <fill>
        <patternFill>
          <bgColor rgb="FFFBEBCB"/>
        </patternFill>
      </fill>
    </dxf>
    <dxf>
      <fill>
        <patternFill>
          <bgColor rgb="FFDCEF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FE2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2-project-cost-profitability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0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48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1.5" hidden="false" customHeight="true" outlineLevel="0" collapsed="false">
      <c r="A8" s="4" t="s">
        <v>5</v>
      </c>
      <c r="B8" s="4"/>
    </row>
    <row r="9" customFormat="false" ht="31.5" hidden="false" customHeight="true" outlineLevel="0" collapsed="false">
      <c r="A9" s="4" t="s">
        <v>6</v>
      </c>
      <c r="B9" s="4"/>
    </row>
    <row r="10" customFormat="false" ht="31.5" hidden="false" customHeight="true" outlineLevel="0" collapsed="false">
      <c r="A10" s="4" t="s">
        <v>7</v>
      </c>
      <c r="B10" s="4"/>
    </row>
    <row r="11" customFormat="false" ht="31.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1.5" hidden="false" customHeight="true" outlineLevel="0" collapsed="false">
      <c r="A18" s="4" t="s">
        <v>15</v>
      </c>
      <c r="B18" s="4"/>
    </row>
    <row r="19" customFormat="false" ht="31.5" hidden="false" customHeight="true" outlineLevel="0" collapsed="false">
      <c r="A19" s="4" t="s">
        <v>16</v>
      </c>
      <c r="B19" s="4"/>
    </row>
    <row r="20" customFormat="false" ht="31.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20"/>
    <col collapsed="false" customWidth="true" hidden="false" outlineLevel="0" max="4" min="4" style="0" width="13"/>
    <col collapsed="false" customWidth="true" hidden="false" outlineLevel="0" max="5" min="5" style="0" width="17"/>
    <col collapsed="false" customWidth="true" hidden="false" outlineLevel="0" max="6" min="6" style="0" width="20"/>
    <col collapsed="false" customWidth="true" hidden="false" outlineLevel="0" max="7" min="7" style="0" width="17"/>
    <col collapsed="false" customWidth="true" hidden="false" outlineLevel="0" max="8" min="8" style="0" width="14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8" t="s">
        <v>20</v>
      </c>
      <c r="B4" s="9" t="s">
        <v>21</v>
      </c>
    </row>
    <row r="5" customFormat="false" ht="15" hidden="false" customHeight="false" outlineLevel="0" collapsed="false">
      <c r="A5" s="8" t="s">
        <v>22</v>
      </c>
      <c r="B5" s="10" t="n">
        <v>1200000</v>
      </c>
    </row>
    <row r="6" customFormat="false" ht="15" hidden="false" customHeight="false" outlineLevel="0" collapsed="false">
      <c r="A6" s="8" t="s">
        <v>23</v>
      </c>
      <c r="B6" s="11" t="n">
        <v>46300</v>
      </c>
    </row>
    <row r="8" customFormat="false" ht="36" hidden="false" customHeight="true" outlineLevel="0" collapsed="false">
      <c r="A8" s="12" t="s">
        <v>24</v>
      </c>
      <c r="B8" s="12" t="s">
        <v>25</v>
      </c>
      <c r="C8" s="12" t="s">
        <v>26</v>
      </c>
      <c r="D8" s="12" t="s">
        <v>27</v>
      </c>
      <c r="E8" s="12" t="s">
        <v>28</v>
      </c>
      <c r="F8" s="12" t="s">
        <v>29</v>
      </c>
      <c r="G8" s="12" t="s">
        <v>30</v>
      </c>
      <c r="H8" s="12" t="s">
        <v>31</v>
      </c>
    </row>
    <row r="9" customFormat="false" ht="15" hidden="false" customHeight="false" outlineLevel="0" collapsed="false">
      <c r="A9" s="9" t="s">
        <v>32</v>
      </c>
      <c r="B9" s="10" t="n">
        <v>450000</v>
      </c>
      <c r="C9" s="10" t="n">
        <v>236000</v>
      </c>
      <c r="D9" s="13" t="n">
        <v>0.55</v>
      </c>
      <c r="E9" s="14" t="n">
        <f aca="false">B9*D9</f>
        <v>247500</v>
      </c>
      <c r="F9" s="14" t="n">
        <f aca="false">IF(D9&gt;0,C9/D9,B9)</f>
        <v>429090.909090909</v>
      </c>
      <c r="G9" s="14" t="n">
        <f aca="false">B9-F9</f>
        <v>20909.0909090909</v>
      </c>
      <c r="H9" s="15" t="n">
        <f aca="false">IF(C9&gt;0,E9/C9,"")</f>
        <v>1.04872881355932</v>
      </c>
    </row>
    <row r="10" customFormat="false" ht="15" hidden="false" customHeight="false" outlineLevel="0" collapsed="false">
      <c r="A10" s="9" t="s">
        <v>33</v>
      </c>
      <c r="B10" s="10" t="n">
        <v>300000</v>
      </c>
      <c r="C10" s="10" t="n">
        <v>171000</v>
      </c>
      <c r="D10" s="13" t="n">
        <v>0.52</v>
      </c>
      <c r="E10" s="14" t="n">
        <f aca="false">B10*D10</f>
        <v>156000</v>
      </c>
      <c r="F10" s="14" t="n">
        <f aca="false">IF(D10&gt;0,C10/D10,B10)</f>
        <v>328846.153846154</v>
      </c>
      <c r="G10" s="14" t="n">
        <f aca="false">B10-F10</f>
        <v>-28846.1538461538</v>
      </c>
      <c r="H10" s="15" t="n">
        <f aca="false">IF(C10&gt;0,E10/C10,"")</f>
        <v>0.912280701754386</v>
      </c>
    </row>
    <row r="11" customFormat="false" ht="15" hidden="false" customHeight="false" outlineLevel="0" collapsed="false">
      <c r="A11" s="9" t="s">
        <v>34</v>
      </c>
      <c r="B11" s="10" t="n">
        <v>120000</v>
      </c>
      <c r="C11" s="10" t="n">
        <v>58500</v>
      </c>
      <c r="D11" s="13" t="n">
        <v>0.5</v>
      </c>
      <c r="E11" s="14" t="n">
        <f aca="false">B11*D11</f>
        <v>60000</v>
      </c>
      <c r="F11" s="14" t="n">
        <f aca="false">IF(D11&gt;0,C11/D11,B11)</f>
        <v>117000</v>
      </c>
      <c r="G11" s="14" t="n">
        <f aca="false">B11-F11</f>
        <v>3000</v>
      </c>
      <c r="H11" s="15" t="n">
        <f aca="false">IF(C11&gt;0,E11/C11,"")</f>
        <v>1.02564102564103</v>
      </c>
    </row>
    <row r="12" customFormat="false" ht="15" hidden="false" customHeight="false" outlineLevel="0" collapsed="false">
      <c r="A12" s="9" t="s">
        <v>35</v>
      </c>
      <c r="B12" s="10" t="n">
        <v>160000</v>
      </c>
      <c r="C12" s="10" t="n">
        <v>54000</v>
      </c>
      <c r="D12" s="13" t="n">
        <v>0.3</v>
      </c>
      <c r="E12" s="14" t="n">
        <f aca="false">B12*D12</f>
        <v>48000</v>
      </c>
      <c r="F12" s="14" t="n">
        <f aca="false">IF(D12&gt;0,C12/D12,B12)</f>
        <v>180000</v>
      </c>
      <c r="G12" s="14" t="n">
        <f aca="false">B12-F12</f>
        <v>-20000</v>
      </c>
      <c r="H12" s="15" t="n">
        <f aca="false">IF(C12&gt;0,E12/C12,"")</f>
        <v>0.888888888888889</v>
      </c>
    </row>
    <row r="13" customFormat="false" ht="15" hidden="false" customHeight="false" outlineLevel="0" collapsed="false">
      <c r="A13" s="9" t="s">
        <v>36</v>
      </c>
      <c r="B13" s="10" t="n">
        <v>60000</v>
      </c>
      <c r="C13" s="10" t="n">
        <v>33500</v>
      </c>
      <c r="D13" s="13" t="n">
        <v>0.5</v>
      </c>
      <c r="E13" s="14" t="n">
        <f aca="false">B13*D13</f>
        <v>30000</v>
      </c>
      <c r="F13" s="14" t="n">
        <f aca="false">IF(D13&gt;0,C13/D13,B13)</f>
        <v>67000</v>
      </c>
      <c r="G13" s="14" t="n">
        <f aca="false">B13-F13</f>
        <v>-7000</v>
      </c>
      <c r="H13" s="15" t="n">
        <f aca="false">IF(C13&gt;0,E13/C13,"")</f>
        <v>0.895522388059702</v>
      </c>
    </row>
    <row r="14" customFormat="false" ht="15" hidden="false" customHeight="false" outlineLevel="0" collapsed="false">
      <c r="A14" s="9" t="s">
        <v>37</v>
      </c>
      <c r="B14" s="10" t="n">
        <v>25000</v>
      </c>
      <c r="C14" s="10" t="n">
        <v>14200</v>
      </c>
      <c r="D14" s="13" t="n">
        <v>0.5</v>
      </c>
      <c r="E14" s="14" t="n">
        <f aca="false">B14*D14</f>
        <v>12500</v>
      </c>
      <c r="F14" s="14" t="n">
        <f aca="false">IF(D14&gt;0,C14/D14,B14)</f>
        <v>28400</v>
      </c>
      <c r="G14" s="14" t="n">
        <f aca="false">B14-F14</f>
        <v>-3400</v>
      </c>
      <c r="H14" s="15" t="n">
        <f aca="false">IF(C14&gt;0,E14/C14,"")</f>
        <v>0.880281690140845</v>
      </c>
    </row>
    <row r="15" customFormat="false" ht="15" hidden="false" customHeight="false" outlineLevel="0" collapsed="false">
      <c r="A15" s="9" t="s">
        <v>38</v>
      </c>
      <c r="B15" s="10" t="n">
        <v>20000</v>
      </c>
      <c r="C15" s="10" t="n">
        <v>12000</v>
      </c>
      <c r="D15" s="13" t="n">
        <v>0.6</v>
      </c>
      <c r="E15" s="14" t="n">
        <f aca="false">B15*D15</f>
        <v>12000</v>
      </c>
      <c r="F15" s="14" t="n">
        <f aca="false">IF(D15&gt;0,C15/D15,B15)</f>
        <v>20000</v>
      </c>
      <c r="G15" s="14" t="n">
        <f aca="false">B15-F15</f>
        <v>0</v>
      </c>
      <c r="H15" s="15" t="n">
        <f aca="false">IF(C15&gt;0,E15/C15,"")</f>
        <v>1</v>
      </c>
    </row>
    <row r="16" customFormat="false" ht="15" hidden="false" customHeight="false" outlineLevel="0" collapsed="false">
      <c r="A16" s="9" t="s">
        <v>39</v>
      </c>
      <c r="B16" s="10" t="n">
        <v>15000</v>
      </c>
      <c r="C16" s="10" t="n">
        <v>2500</v>
      </c>
      <c r="D16" s="13" t="n">
        <v>0.1</v>
      </c>
      <c r="E16" s="14" t="n">
        <f aca="false">B16*D16</f>
        <v>1500</v>
      </c>
      <c r="F16" s="14" t="n">
        <f aca="false">IF(D16&gt;0,C16/D16,B16)</f>
        <v>25000</v>
      </c>
      <c r="G16" s="14" t="n">
        <f aca="false">B16-F16</f>
        <v>-10000</v>
      </c>
      <c r="H16" s="15" t="n">
        <f aca="false">IF(C16&gt;0,E16/C16,"")</f>
        <v>0.6</v>
      </c>
    </row>
    <row r="17" customFormat="false" ht="15" hidden="false" customHeight="false" outlineLevel="0" collapsed="false">
      <c r="A17" s="16" t="s">
        <v>40</v>
      </c>
      <c r="B17" s="17" t="n">
        <f aca="false">SUM(B9:B16)</f>
        <v>1150000</v>
      </c>
      <c r="C17" s="17" t="n">
        <f aca="false">SUM(C9:C16)</f>
        <v>581700</v>
      </c>
      <c r="D17" s="18" t="n">
        <f aca="false">IFERROR(E17/B17,0)</f>
        <v>0.493478260869565</v>
      </c>
      <c r="E17" s="17" t="n">
        <f aca="false">SUM(E9:E16)</f>
        <v>567500</v>
      </c>
      <c r="F17" s="17" t="n">
        <f aca="false">SUM(F9:F16)</f>
        <v>1195337.06293706</v>
      </c>
      <c r="G17" s="17" t="n">
        <f aca="false">SUM(G9:G16)</f>
        <v>-45337.0629370629</v>
      </c>
      <c r="H17" s="19" t="n">
        <f aca="false">IFERROR(E17/C17,"")</f>
        <v>0.975588791473268</v>
      </c>
    </row>
    <row r="19" customFormat="false" ht="36" hidden="false" customHeight="true" outlineLevel="0" collapsed="false">
      <c r="A19" s="12" t="s">
        <v>41</v>
      </c>
      <c r="B19" s="12" t="s">
        <v>42</v>
      </c>
    </row>
    <row r="20" customFormat="false" ht="15" hidden="false" customHeight="false" outlineLevel="0" collapsed="false">
      <c r="A20" s="8" t="s">
        <v>43</v>
      </c>
      <c r="B20" s="20" t="n">
        <f aca="false">B17</f>
        <v>1150000</v>
      </c>
    </row>
    <row r="21" customFormat="false" ht="15" hidden="false" customHeight="false" outlineLevel="0" collapsed="false">
      <c r="A21" s="8" t="s">
        <v>29</v>
      </c>
      <c r="B21" s="20" t="n">
        <f aca="false">F17</f>
        <v>1195337.06293706</v>
      </c>
    </row>
    <row r="22" customFormat="false" ht="15" hidden="false" customHeight="false" outlineLevel="0" collapsed="false">
      <c r="A22" s="8" t="s">
        <v>44</v>
      </c>
      <c r="B22" s="20" t="n">
        <f aca="false">B5-B17</f>
        <v>50000</v>
      </c>
    </row>
    <row r="23" customFormat="false" ht="15" hidden="false" customHeight="false" outlineLevel="0" collapsed="false">
      <c r="A23" s="8" t="s">
        <v>45</v>
      </c>
      <c r="B23" s="20" t="n">
        <f aca="false">B5-F17</f>
        <v>4662.93706293707</v>
      </c>
    </row>
    <row r="24" customFormat="false" ht="15" hidden="false" customHeight="false" outlineLevel="0" collapsed="false">
      <c r="A24" s="8" t="s">
        <v>46</v>
      </c>
      <c r="B24" s="21" t="n">
        <f aca="false">IFERROR((B5-B17)/B5,0)</f>
        <v>0.0416666666666667</v>
      </c>
    </row>
    <row r="25" customFormat="false" ht="15" hidden="false" customHeight="false" outlineLevel="0" collapsed="false">
      <c r="A25" s="8" t="s">
        <v>47</v>
      </c>
      <c r="B25" s="21" t="n">
        <f aca="false">IFERROR((B5-F17)/B5,0)</f>
        <v>0.00388578088578089</v>
      </c>
    </row>
    <row r="26" customFormat="false" ht="15" hidden="false" customHeight="false" outlineLevel="0" collapsed="false">
      <c r="A26" s="8" t="s">
        <v>48</v>
      </c>
      <c r="B26" s="22" t="n">
        <f aca="false">H17</f>
        <v>0.975588791473268</v>
      </c>
    </row>
    <row r="27" customFormat="false" ht="15" hidden="false" customHeight="false" outlineLevel="0" collapsed="false">
      <c r="A27" s="8" t="s">
        <v>49</v>
      </c>
      <c r="B27" s="23" t="str">
        <f aca="false">IF(B5-F17&lt;0,"خسارة متوقعة",IF(H17&lt;0.95,"تجاوز في التكلفة",IF(H17&lt;1,"يحتاج متابعة","ضمن الموازنة")))</f>
        <v>يحتاج متابعة</v>
      </c>
    </row>
  </sheetData>
  <mergeCells count="2">
    <mergeCell ref="A1:H1"/>
    <mergeCell ref="A2:H2"/>
  </mergeCells>
  <conditionalFormatting sqref="G9:G17">
    <cfRule type="cellIs" priority="2" operator="lessThan" aboveAverage="0" equalAverage="0" bottom="0" percent="0" rank="0" text="" dxfId="0">
      <formula>0</formula>
    </cfRule>
  </conditionalFormatting>
  <conditionalFormatting sqref="H9:H17">
    <cfRule type="cellIs" priority="3" operator="lessThan" aboveAverage="0" equalAverage="0" bottom="0" percent="0" rank="0" text="" dxfId="1">
      <formula>0.95</formula>
    </cfRule>
  </conditionalFormatting>
  <conditionalFormatting sqref="B27">
    <cfRule type="expression" priority="4" aboveAverage="0" equalAverage="0" bottom="0" percent="0" rank="0" text="" dxfId="0">
      <formula>OR(B27="خسارة متوقعة",B27="تجاوز في التكلفة")</formula>
    </cfRule>
    <cfRule type="expression" priority="5" aboveAverage="0" equalAverage="0" bottom="0" percent="0" rank="0" text="" dxfId="2">
      <formula>B27="يحتاج متابعة"</formula>
    </cfRule>
    <cfRule type="expression" priority="6" aboveAverage="0" equalAverage="0" bottom="0" percent="0" rank="0" text="" dxfId="3">
      <formula>B27="ضمن الموازنة"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8"/>
  </cols>
  <sheetData>
    <row r="1" customFormat="false" ht="33.75" hidden="false" customHeight="true" outlineLevel="0" collapsed="false">
      <c r="A1" s="1" t="s">
        <v>50</v>
      </c>
      <c r="B1" s="1"/>
      <c r="C1" s="1"/>
    </row>
    <row r="2" customFormat="false" ht="30" hidden="false" customHeight="true" outlineLevel="0" collapsed="false">
      <c r="A2" s="2" t="s">
        <v>51</v>
      </c>
      <c r="B2" s="2"/>
      <c r="C2" s="2"/>
    </row>
    <row r="4" customFormat="false" ht="36" hidden="false" customHeight="true" outlineLevel="0" collapsed="false">
      <c r="A4" s="12" t="s">
        <v>52</v>
      </c>
      <c r="B4" s="12" t="s">
        <v>53</v>
      </c>
      <c r="C4" s="12" t="s">
        <v>54</v>
      </c>
    </row>
    <row r="5" customFormat="false" ht="21.75" hidden="false" customHeight="true" outlineLevel="0" collapsed="false">
      <c r="A5" s="24" t="s">
        <v>55</v>
      </c>
      <c r="B5" s="25" t="s">
        <v>56</v>
      </c>
      <c r="C5" s="25" t="s">
        <v>56</v>
      </c>
    </row>
    <row r="6" customFormat="false" ht="21.75" hidden="false" customHeight="true" outlineLevel="0" collapsed="false">
      <c r="A6" s="24" t="s">
        <v>57</v>
      </c>
      <c r="B6" s="25" t="s">
        <v>56</v>
      </c>
      <c r="C6" s="25" t="s">
        <v>56</v>
      </c>
    </row>
    <row r="7" customFormat="false" ht="21.75" hidden="false" customHeight="true" outlineLevel="0" collapsed="false">
      <c r="A7" s="24" t="s">
        <v>58</v>
      </c>
      <c r="B7" s="26" t="s">
        <v>59</v>
      </c>
      <c r="C7" s="25" t="s">
        <v>60</v>
      </c>
    </row>
    <row r="8" customFormat="false" ht="21.75" hidden="false" customHeight="true" outlineLevel="0" collapsed="false">
      <c r="A8" s="24" t="s">
        <v>61</v>
      </c>
      <c r="B8" s="26" t="s">
        <v>62</v>
      </c>
      <c r="C8" s="25" t="s">
        <v>63</v>
      </c>
    </row>
    <row r="9" customFormat="false" ht="21.75" hidden="false" customHeight="true" outlineLevel="0" collapsed="false">
      <c r="A9" s="24" t="s">
        <v>64</v>
      </c>
      <c r="B9" s="26" t="s">
        <v>65</v>
      </c>
      <c r="C9" s="25" t="s">
        <v>56</v>
      </c>
    </row>
    <row r="10" customFormat="false" ht="21.75" hidden="false" customHeight="true" outlineLevel="0" collapsed="false">
      <c r="A10" s="24" t="s">
        <v>66</v>
      </c>
      <c r="B10" s="26" t="s">
        <v>65</v>
      </c>
      <c r="C10" s="25" t="s">
        <v>56</v>
      </c>
    </row>
    <row r="11" customFormat="false" ht="21.75" hidden="false" customHeight="true" outlineLevel="0" collapsed="false">
      <c r="A11" s="24" t="s">
        <v>67</v>
      </c>
      <c r="B11" s="26" t="s">
        <v>65</v>
      </c>
      <c r="C11" s="25" t="s">
        <v>56</v>
      </c>
    </row>
    <row r="12" customFormat="false" ht="21.75" hidden="false" customHeight="true" outlineLevel="0" collapsed="false">
      <c r="A12" s="24" t="s">
        <v>68</v>
      </c>
      <c r="B12" s="26" t="s">
        <v>65</v>
      </c>
      <c r="C12" s="25" t="s">
        <v>56</v>
      </c>
    </row>
    <row r="14" customFormat="false" ht="14.15" hidden="false" customHeight="false" outlineLevel="0" collapsed="false">
      <c r="A14" s="27" t="s">
        <v>69</v>
      </c>
      <c r="B14" s="27"/>
      <c r="C14" s="27"/>
    </row>
  </sheetData>
  <mergeCells count="3">
    <mergeCell ref="A1:C1"/>
    <mergeCell ref="A2:C2"/>
    <mergeCell ref="A14:C14"/>
  </mergeCells>
  <hyperlinks>
    <hyperlink ref="A14" r:id="rId1" display="صفحة المنتج: https://miyarbusiness.com/product/mk-02-project-cost-profitability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2026-10-04T22:19:22Z</dcterms:created>
  <dc:creator>openpyxl</dc:creator>
  <dc:description/>
  <dc:language>en-US</dc:language>
  <cp:lastModifiedBy/>
  <dcterms:modified xsi:type="dcterms:W3CDTF">2026-10-04T22:19:22Z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