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بدأ هنا" sheetId="1" state="visible" r:id="rId3"/>
    <sheet name="المستخلصات" sheetId="2" state="visible" r:id="rId4"/>
    <sheet name="الملخص" sheetId="3" state="visible" r:id="rId5"/>
    <sheet name="النسخة الكاملة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<sst xmlns="http://schemas.openxmlformats.org/spreadsheetml/2006/main" count="101" uniqueCount="71">
  <si>
    <t xml:space="preserve">متابعة التحصيل والمحتجزات</t>
  </si>
  <si>
    <t xml:space="preserve">نسخة مجانية من معيار لأدوات الأعمال · https://miyarbusiness.com</t>
  </si>
  <si>
    <t xml:space="preserve">ما الذي يجيب عنه هذا الملف؟</t>
  </si>
  <si>
    <t xml:space="preserve">كم استحق لك عند كل عميل؟ وكم حُصّل؟ وكم بقي محتجزًا؟ وأي مستخلص تأخر سداده الآن؟ يجمع الملف المستخلصات المعتمدة في جدول واحد، ويفصل المحتجز عن المستحق، ويحسب أيام التأخير تلقائيًا.</t>
  </si>
  <si>
    <t xml:space="preserve">طريقة الاستخدام</t>
  </si>
  <si>
    <t xml:space="preserve">1. افتح ورقة «المستخلصات» وامسح بيانات المثال من الخلايا الصفراء.</t>
  </si>
  <si>
    <t xml:space="preserve">2. أدخل لكل مستخلص معتمد: المشروع، والعميل، ورقمه، وتاريخ اعتماده، وقيمته، ونسبة المحتجز، والمحصّل منه، ومدة السداد المتفق عليها.</t>
  </si>
  <si>
    <t xml:space="preserve">3. يحسب الملف المحتجز وصافي المستحق والمتبقي وتاريخ الاستحقاق وأيام التأخير والحالة.</t>
  </si>
  <si>
    <t xml:space="preserve">4. اكتب أسماء مشاريعك في ورقة «الملخص» كما كتبتها في المستخلصات، لترى إجمالي كل مشروع.</t>
  </si>
  <si>
    <t xml:space="preserve">دليل الألوان</t>
  </si>
  <si>
    <t xml:space="preserve">خلية تُدخل فيها بياناتك</t>
  </si>
  <si>
    <t xml:space="preserve">خلفية صفراء ونص أزرق: اكتب فيها.</t>
  </si>
  <si>
    <t xml:space="preserve">خلية محسوبة</t>
  </si>
  <si>
    <t xml:space="preserve">خلفية بيضاء: معادلة، لا تكتب فوقها.</t>
  </si>
  <si>
    <t xml:space="preserve">ملاحظات</t>
  </si>
  <si>
    <t xml:space="preserve">• القيم بالدينار الكويتي بثلاث خانات عشرية، ويمكنك تغيير تنسيق العملة من Excel.</t>
  </si>
  <si>
    <t xml:space="preserve">• تُحسب أيام التأخير من تاريخ اليوم تلقائيًا، فتتغير كل يوم تفتح فيه الملف.</t>
  </si>
  <si>
    <t xml:space="preserve">• السعة: 30 مستخلصًا و5 مشاريع. النسخة الكاملة MK-01 بلا حدود عملية، وتشمل استرداد الدفعة المقدمة وأعمار الديون وجدول الإفراج عن المحتجزات.</t>
  </si>
  <si>
    <t xml:space="preserve">سجل المستخلصات والتحصيل</t>
  </si>
  <si>
    <t xml:space="preserve">الخلايا الصفراء للإدخال، والبيضاء محسوبة. الصفوف الستة الأولى بيانات مثال: امسحها وأدخل بياناتك.</t>
  </si>
  <si>
    <t xml:space="preserve">المشروع</t>
  </si>
  <si>
    <t xml:space="preserve">العميل</t>
  </si>
  <si>
    <t xml:space="preserve">رقم المستخلص</t>
  </si>
  <si>
    <t xml:space="preserve">تاريخ الاعتماد</t>
  </si>
  <si>
    <t xml:space="preserve">قيمة المستخلص المعتمد (د.ك)</t>
  </si>
  <si>
    <t xml:space="preserve">نسبة المحتجز</t>
  </si>
  <si>
    <t xml:space="preserve">المحتجز (د.ك)</t>
  </si>
  <si>
    <t xml:space="preserve">صافي المستحق (د.ك)</t>
  </si>
  <si>
    <t xml:space="preserve">المحصّل (د.ك)</t>
  </si>
  <si>
    <t xml:space="preserve">المتبقي للتحصيل (د.ك)</t>
  </si>
  <si>
    <t xml:space="preserve">مدة السداد (يوم)</t>
  </si>
  <si>
    <t xml:space="preserve">تاريخ الاستحقاق</t>
  </si>
  <si>
    <t xml:space="preserve">أيام التأخير</t>
  </si>
  <si>
    <t xml:space="preserve">الحالة</t>
  </si>
  <si>
    <t xml:space="preserve">خط مياه — الأحمدي</t>
  </si>
  <si>
    <t xml:space="preserve">جهة حكومية (أ)</t>
  </si>
  <si>
    <t xml:space="preserve">م-01</t>
  </si>
  <si>
    <t xml:space="preserve">م-02</t>
  </si>
  <si>
    <t xml:space="preserve">م-03</t>
  </si>
  <si>
    <t xml:space="preserve">محطة ضخ — الجهراء</t>
  </si>
  <si>
    <t xml:space="preserve">شركة نفطية (ب)</t>
  </si>
  <si>
    <t xml:space="preserve">حفر أفقي — الوفرة</t>
  </si>
  <si>
    <t xml:space="preserve">مقاول رئيسي (ج)</t>
  </si>
  <si>
    <t xml:space="preserve">الإجمالي</t>
  </si>
  <si>
    <t xml:space="preserve">ملخص التحصيل حسب المشروع</t>
  </si>
  <si>
    <t xml:space="preserve">اكتب اسم كل مشروع كما ورد في سجل المستخلصات تمامًا.</t>
  </si>
  <si>
    <t xml:space="preserve">المعتمد (د.ك)</t>
  </si>
  <si>
    <t xml:space="preserve">منه متأخر (د.ك)</t>
  </si>
  <si>
    <t xml:space="preserve">نسبة التحصيل من صافي المستحق</t>
  </si>
  <si>
    <t xml:space="preserve">عدد المستخلصات المتأخرة</t>
  </si>
  <si>
    <t xml:space="preserve">أقدم تأخير (يوم)</t>
  </si>
  <si>
    <t xml:space="preserve">ماذا تضيف النسخة الكاملة؟ MK-01</t>
  </si>
  <si>
    <t xml:space="preserve">هذه النسخة المجانية كاملة الوظيفة في حدودها. حين يكبر حجم العمل، انتقل إلى النسخة الكاملة.</t>
  </si>
  <si>
    <t xml:space="preserve">الميزة</t>
  </si>
  <si>
    <t xml:space="preserve">النسخة المجانية</t>
  </si>
  <si>
    <t xml:space="preserve">النسخة الكاملة</t>
  </si>
  <si>
    <t xml:space="preserve">سجل المستخلصات وحساب المحتجز وصافي المستحق</t>
  </si>
  <si>
    <t xml:space="preserve">✓</t>
  </si>
  <si>
    <t xml:space="preserve">أيام التأخير وحالة كل مستخلص</t>
  </si>
  <si>
    <t xml:space="preserve">ملخص حسب المشروع</t>
  </si>
  <si>
    <t xml:space="preserve">5 مشاريع</t>
  </si>
  <si>
    <t xml:space="preserve">بلا حد عملي</t>
  </si>
  <si>
    <t xml:space="preserve">عدد المستخلصات</t>
  </si>
  <si>
    <t xml:space="preserve">30</t>
  </si>
  <si>
    <t xml:space="preserve">استرداد الدفعة المقدمة من كل مستخلص</t>
  </si>
  <si>
    <t xml:space="preserve">—</t>
  </si>
  <si>
    <t xml:space="preserve">سقف المحتجز وجدول الإفراج عنه</t>
  </si>
  <si>
    <t xml:space="preserve">أعمار الديون (30 / 60 / 90 يومًا فأكثر)</t>
  </si>
  <si>
    <t xml:space="preserve">لوحة متابعة ورسوم بيانية</t>
  </si>
  <si>
    <t xml:space="preserve">دليل استخدام ومثال تدريبي كامل</t>
  </si>
  <si>
    <t xml:space="preserve">صفحة المنتج: https://miyarbusiness.com/product/mk-01-payment-certificates-retention/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</si>
</sst>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0;\(#,##0.000\);\-"/>
    <numFmt numFmtId="167" formatCode="0.0%;\(0.0%\);\-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FFFFF"/>
      </patternFill>
    </fill>
    <fill>
      <patternFill patternType="solid">
        <fgColor rgb="FFE6EFEA"/>
        <bgColor rgb="FFDCEF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ill>
        <patternFill>
          <bgColor rgb="FFDCEF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2"/>
      <rgbColor rgb="FFFFFF99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1-payment-certificates-reten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0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48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1.5" hidden="false" customHeight="true" outlineLevel="0" collapsed="false">
      <c r="A8" s="4" t="s">
        <v>5</v>
      </c>
      <c r="B8" s="4"/>
    </row>
    <row r="9" customFormat="false" ht="31.5" hidden="false" customHeight="true" outlineLevel="0" collapsed="false">
      <c r="A9" s="4" t="s">
        <v>6</v>
      </c>
      <c r="B9" s="4"/>
    </row>
    <row r="10" customFormat="false" ht="31.5" hidden="false" customHeight="true" outlineLevel="0" collapsed="false">
      <c r="A10" s="4" t="s">
        <v>7</v>
      </c>
      <c r="B10" s="4"/>
    </row>
    <row r="11" customFormat="false" ht="31.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1.5" hidden="false" customHeight="true" outlineLevel="0" collapsed="false">
      <c r="A18" s="4" t="s">
        <v>15</v>
      </c>
      <c r="B18" s="4"/>
    </row>
    <row r="19" customFormat="false" ht="31.5" hidden="false" customHeight="true" outlineLevel="0" collapsed="false">
      <c r="A19" s="4" t="s">
        <v>16</v>
      </c>
      <c r="B19" s="4"/>
    </row>
    <row r="20" customFormat="false" ht="31.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0"/>
    <col collapsed="false" customWidth="true" hidden="false" outlineLevel="0" max="12" min="12" style="0" width="13"/>
    <col collapsed="false" customWidth="true" hidden="false" outlineLevel="0" max="13" min="13" style="0" width="10"/>
    <col collapsed="false" customWidth="true" hidden="false" outlineLevel="0" max="14" min="14" style="0" width="15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36" hidden="false" customHeight="true" outlineLevel="0" collapsed="false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</row>
    <row r="5" customFormat="false" ht="15" hidden="false" customHeight="false" outlineLevel="0" collapsed="false">
      <c r="A5" s="9" t="s">
        <v>34</v>
      </c>
      <c r="B5" s="9" t="s">
        <v>35</v>
      </c>
      <c r="C5" s="10" t="s">
        <v>36</v>
      </c>
      <c r="D5" s="11" t="n">
        <v>46150</v>
      </c>
      <c r="E5" s="12" t="n">
        <v>84500</v>
      </c>
      <c r="F5" s="13" t="n">
        <v>0.1</v>
      </c>
      <c r="G5" s="14" t="n">
        <f aca="false">IF(E5="","",E5*F5)</f>
        <v>8450</v>
      </c>
      <c r="H5" s="14" t="n">
        <f aca="false">IF(E5="","",E5-G5)</f>
        <v>76050</v>
      </c>
      <c r="I5" s="12" t="n">
        <v>76050</v>
      </c>
      <c r="J5" s="14" t="n">
        <f aca="false">IF(E5="","",H5-I5)</f>
        <v>0</v>
      </c>
      <c r="K5" s="15" t="n">
        <v>60</v>
      </c>
      <c r="L5" s="16" t="n">
        <f aca="false">IF(OR(D5="",K5=""),"",D5+K5)</f>
        <v>46210</v>
      </c>
      <c r="M5" s="17" t="n">
        <f aca="true">IF(OR(E5="",L5=""),"",IF(J5&lt;=0,0,MAX(0,TODAY()-L5)))</f>
        <v>0</v>
      </c>
      <c r="N5" s="18" t="str">
        <f aca="false">IF(E5="","",IF(J5&lt;=0,"محصّل بالكامل",IF(M5&gt;0,"متأخر","قيد الاستحقاق")))</f>
        <v>محصّل بالكامل</v>
      </c>
    </row>
    <row r="6" customFormat="false" ht="15" hidden="false" customHeight="false" outlineLevel="0" collapsed="false">
      <c r="A6" s="9" t="s">
        <v>34</v>
      </c>
      <c r="B6" s="9" t="s">
        <v>35</v>
      </c>
      <c r="C6" s="10" t="s">
        <v>37</v>
      </c>
      <c r="D6" s="11" t="n">
        <v>46205</v>
      </c>
      <c r="E6" s="12" t="n">
        <v>112300</v>
      </c>
      <c r="F6" s="13" t="n">
        <v>0.1</v>
      </c>
      <c r="G6" s="14" t="n">
        <f aca="false">IF(E6="","",E6*F6)</f>
        <v>11230</v>
      </c>
      <c r="H6" s="14" t="n">
        <f aca="false">IF(E6="","",E6-G6)</f>
        <v>101070</v>
      </c>
      <c r="I6" s="12" t="n">
        <v>0</v>
      </c>
      <c r="J6" s="14" t="n">
        <f aca="false">IF(E6="","",H6-I6)</f>
        <v>101070</v>
      </c>
      <c r="K6" s="15" t="n">
        <v>60</v>
      </c>
      <c r="L6" s="16" t="n">
        <f aca="false">IF(OR(D6="",K6=""),"",D6+K6)</f>
        <v>46265</v>
      </c>
      <c r="M6" s="17" t="n">
        <f aca="true">IF(OR(E6="",L6=""),"",IF(J6&lt;=0,0,MAX(0,TODAY()-L6)))</f>
        <v>35</v>
      </c>
      <c r="N6" s="18" t="str">
        <f aca="false">IF(E6="","",IF(J6&lt;=0,"محصّل بالكامل",IF(M6&gt;0,"متأخر","قيد الاستحقاق")))</f>
        <v>متأخر</v>
      </c>
    </row>
    <row r="7" customFormat="false" ht="15" hidden="false" customHeight="false" outlineLevel="0" collapsed="false">
      <c r="A7" s="9" t="s">
        <v>34</v>
      </c>
      <c r="B7" s="9" t="s">
        <v>35</v>
      </c>
      <c r="C7" s="10" t="s">
        <v>38</v>
      </c>
      <c r="D7" s="11" t="n">
        <v>46270</v>
      </c>
      <c r="E7" s="12" t="n">
        <v>97800</v>
      </c>
      <c r="F7" s="13" t="n">
        <v>0.1</v>
      </c>
      <c r="G7" s="14" t="n">
        <f aca="false">IF(E7="","",E7*F7)</f>
        <v>9780</v>
      </c>
      <c r="H7" s="14" t="n">
        <f aca="false">IF(E7="","",E7-G7)</f>
        <v>88020</v>
      </c>
      <c r="I7" s="12" t="n">
        <v>0</v>
      </c>
      <c r="J7" s="14" t="n">
        <f aca="false">IF(E7="","",H7-I7)</f>
        <v>88020</v>
      </c>
      <c r="K7" s="15" t="n">
        <v>60</v>
      </c>
      <c r="L7" s="16" t="n">
        <f aca="false">IF(OR(D7="",K7=""),"",D7+K7)</f>
        <v>46330</v>
      </c>
      <c r="M7" s="17" t="n">
        <f aca="true">IF(OR(E7="",L7=""),"",IF(J7&lt;=0,0,MAX(0,TODAY()-L7)))</f>
        <v>0</v>
      </c>
      <c r="N7" s="18" t="str">
        <f aca="false">IF(E7="","",IF(J7&lt;=0,"محصّل بالكامل",IF(M7&gt;0,"متأخر","قيد الاستحقاق")))</f>
        <v>قيد الاستحقاق</v>
      </c>
    </row>
    <row r="8" customFormat="false" ht="15" hidden="false" customHeight="false" outlineLevel="0" collapsed="false">
      <c r="A8" s="9" t="s">
        <v>39</v>
      </c>
      <c r="B8" s="9" t="s">
        <v>40</v>
      </c>
      <c r="C8" s="10" t="s">
        <v>36</v>
      </c>
      <c r="D8" s="11" t="n">
        <v>46180</v>
      </c>
      <c r="E8" s="12" t="n">
        <v>156000</v>
      </c>
      <c r="F8" s="13" t="n">
        <v>0.05</v>
      </c>
      <c r="G8" s="14" t="n">
        <f aca="false">IF(E8="","",E8*F8)</f>
        <v>7800</v>
      </c>
      <c r="H8" s="14" t="n">
        <f aca="false">IF(E8="","",E8-G8)</f>
        <v>148200</v>
      </c>
      <c r="I8" s="12" t="n">
        <v>148200</v>
      </c>
      <c r="J8" s="14" t="n">
        <f aca="false">IF(E8="","",H8-I8)</f>
        <v>0</v>
      </c>
      <c r="K8" s="15" t="n">
        <v>45</v>
      </c>
      <c r="L8" s="16" t="n">
        <f aca="false">IF(OR(D8="",K8=""),"",D8+K8)</f>
        <v>46225</v>
      </c>
      <c r="M8" s="17" t="n">
        <f aca="true">IF(OR(E8="",L8=""),"",IF(J8&lt;=0,0,MAX(0,TODAY()-L8)))</f>
        <v>0</v>
      </c>
      <c r="N8" s="18" t="str">
        <f aca="false">IF(E8="","",IF(J8&lt;=0,"محصّل بالكامل",IF(M8&gt;0,"متأخر","قيد الاستحقاق")))</f>
        <v>محصّل بالكامل</v>
      </c>
    </row>
    <row r="9" customFormat="false" ht="15" hidden="false" customHeight="false" outlineLevel="0" collapsed="false">
      <c r="A9" s="9" t="s">
        <v>39</v>
      </c>
      <c r="B9" s="9" t="s">
        <v>40</v>
      </c>
      <c r="C9" s="10" t="s">
        <v>37</v>
      </c>
      <c r="D9" s="11" t="n">
        <v>46230</v>
      </c>
      <c r="E9" s="12" t="n">
        <v>133400</v>
      </c>
      <c r="F9" s="13" t="n">
        <v>0.05</v>
      </c>
      <c r="G9" s="14" t="n">
        <f aca="false">IF(E9="","",E9*F9)</f>
        <v>6670</v>
      </c>
      <c r="H9" s="14" t="n">
        <f aca="false">IF(E9="","",E9-G9)</f>
        <v>126730</v>
      </c>
      <c r="I9" s="12" t="n">
        <v>60000</v>
      </c>
      <c r="J9" s="14" t="n">
        <f aca="false">IF(E9="","",H9-I9)</f>
        <v>66730</v>
      </c>
      <c r="K9" s="15" t="n">
        <v>45</v>
      </c>
      <c r="L9" s="16" t="n">
        <f aca="false">IF(OR(D9="",K9=""),"",D9+K9)</f>
        <v>46275</v>
      </c>
      <c r="M9" s="17" t="n">
        <f aca="true">IF(OR(E9="",L9=""),"",IF(J9&lt;=0,0,MAX(0,TODAY()-L9)))</f>
        <v>25</v>
      </c>
      <c r="N9" s="18" t="str">
        <f aca="false">IF(E9="","",IF(J9&lt;=0,"محصّل بالكامل",IF(M9&gt;0,"متأخر","قيد الاستحقاق")))</f>
        <v>متأخر</v>
      </c>
    </row>
    <row r="10" customFormat="false" ht="15" hidden="false" customHeight="false" outlineLevel="0" collapsed="false">
      <c r="A10" s="9" t="s">
        <v>41</v>
      </c>
      <c r="B10" s="9" t="s">
        <v>42</v>
      </c>
      <c r="C10" s="10" t="s">
        <v>36</v>
      </c>
      <c r="D10" s="11" t="n">
        <v>46280</v>
      </c>
      <c r="E10" s="12" t="n">
        <v>48250</v>
      </c>
      <c r="F10" s="13" t="n">
        <v>0.1</v>
      </c>
      <c r="G10" s="14" t="n">
        <f aca="false">IF(E10="","",E10*F10)</f>
        <v>4825</v>
      </c>
      <c r="H10" s="14" t="n">
        <f aca="false">IF(E10="","",E10-G10)</f>
        <v>43425</v>
      </c>
      <c r="I10" s="12" t="n">
        <v>0</v>
      </c>
      <c r="J10" s="14" t="n">
        <f aca="false">IF(E10="","",H10-I10)</f>
        <v>43425</v>
      </c>
      <c r="K10" s="15" t="n">
        <v>30</v>
      </c>
      <c r="L10" s="16" t="n">
        <f aca="false">IF(OR(D10="",K10=""),"",D10+K10)</f>
        <v>46310</v>
      </c>
      <c r="M10" s="17" t="n">
        <f aca="true">IF(OR(E10="",L10=""),"",IF(J10&lt;=0,0,MAX(0,TODAY()-L10)))</f>
        <v>0</v>
      </c>
      <c r="N10" s="18" t="str">
        <f aca="false">IF(E10="","",IF(J10&lt;=0,"محصّل بالكامل",IF(M10&gt;0,"متأخر","قيد الاستحقاق")))</f>
        <v>قيد الاستحقاق</v>
      </c>
    </row>
    <row r="11" customFormat="false" ht="15" hidden="false" customHeight="false" outlineLevel="0" collapsed="false">
      <c r="A11" s="9"/>
      <c r="B11" s="9"/>
      <c r="C11" s="10"/>
      <c r="D11" s="11"/>
      <c r="E11" s="12"/>
      <c r="F11" s="13"/>
      <c r="G11" s="14" t="str">
        <f aca="false">IF(E11="","",E11*F11)</f>
        <v/>
      </c>
      <c r="H11" s="14" t="str">
        <f aca="false">IF(E11="","",E11-G11)</f>
        <v/>
      </c>
      <c r="I11" s="12"/>
      <c r="J11" s="14" t="str">
        <f aca="false">IF(E11="","",H11-I11)</f>
        <v/>
      </c>
      <c r="K11" s="15"/>
      <c r="L11" s="16" t="str">
        <f aca="false">IF(OR(D11="",K11=""),"",D11+K11)</f>
        <v/>
      </c>
      <c r="M11" s="17" t="str">
        <f aca="true">IF(OR(E11="",L11=""),"",IF(J11&lt;=0,0,MAX(0,TODAY()-L11)))</f>
        <v/>
      </c>
      <c r="N11" s="18" t="str">
        <f aca="false">IF(E11="","",IF(J11&lt;=0,"محصّل بالكامل",IF(M11&gt;0,"متأخر","قيد الاستحقاق")))</f>
        <v/>
      </c>
    </row>
    <row r="12" customFormat="false" ht="15" hidden="false" customHeight="false" outlineLevel="0" collapsed="false">
      <c r="A12" s="9"/>
      <c r="B12" s="9"/>
      <c r="C12" s="10"/>
      <c r="D12" s="11"/>
      <c r="E12" s="12"/>
      <c r="F12" s="13"/>
      <c r="G12" s="14" t="str">
        <f aca="false">IF(E12="","",E12*F12)</f>
        <v/>
      </c>
      <c r="H12" s="14" t="str">
        <f aca="false">IF(E12="","",E12-G12)</f>
        <v/>
      </c>
      <c r="I12" s="12"/>
      <c r="J12" s="14" t="str">
        <f aca="false">IF(E12="","",H12-I12)</f>
        <v/>
      </c>
      <c r="K12" s="15"/>
      <c r="L12" s="16" t="str">
        <f aca="false">IF(OR(D12="",K12=""),"",D12+K12)</f>
        <v/>
      </c>
      <c r="M12" s="17" t="str">
        <f aca="true">IF(OR(E12="",L12=""),"",IF(J12&lt;=0,0,MAX(0,TODAY()-L12)))</f>
        <v/>
      </c>
      <c r="N12" s="18" t="str">
        <f aca="false">IF(E12="","",IF(J12&lt;=0,"محصّل بالكامل",IF(M12&gt;0,"متأخر","قيد الاستحقاق")))</f>
        <v/>
      </c>
    </row>
    <row r="13" customFormat="false" ht="15" hidden="false" customHeight="false" outlineLevel="0" collapsed="false">
      <c r="A13" s="9"/>
      <c r="B13" s="9"/>
      <c r="C13" s="10"/>
      <c r="D13" s="11"/>
      <c r="E13" s="12"/>
      <c r="F13" s="13"/>
      <c r="G13" s="14" t="str">
        <f aca="false">IF(E13="","",E13*F13)</f>
        <v/>
      </c>
      <c r="H13" s="14" t="str">
        <f aca="false">IF(E13="","",E13-G13)</f>
        <v/>
      </c>
      <c r="I13" s="12"/>
      <c r="J13" s="14" t="str">
        <f aca="false">IF(E13="","",H13-I13)</f>
        <v/>
      </c>
      <c r="K13" s="15"/>
      <c r="L13" s="16" t="str">
        <f aca="false">IF(OR(D13="",K13=""),"",D13+K13)</f>
        <v/>
      </c>
      <c r="M13" s="17" t="str">
        <f aca="true">IF(OR(E13="",L13=""),"",IF(J13&lt;=0,0,MAX(0,TODAY()-L13)))</f>
        <v/>
      </c>
      <c r="N13" s="18" t="str">
        <f aca="false">IF(E13="","",IF(J13&lt;=0,"محصّل بالكامل",IF(M13&gt;0,"متأخر","قيد الاستحقاق")))</f>
        <v/>
      </c>
    </row>
    <row r="14" customFormat="false" ht="15" hidden="false" customHeight="false" outlineLevel="0" collapsed="false">
      <c r="A14" s="9"/>
      <c r="B14" s="9"/>
      <c r="C14" s="10"/>
      <c r="D14" s="11"/>
      <c r="E14" s="12"/>
      <c r="F14" s="13"/>
      <c r="G14" s="14" t="str">
        <f aca="false">IF(E14="","",E14*F14)</f>
        <v/>
      </c>
      <c r="H14" s="14" t="str">
        <f aca="false">IF(E14="","",E14-G14)</f>
        <v/>
      </c>
      <c r="I14" s="12"/>
      <c r="J14" s="14" t="str">
        <f aca="false">IF(E14="","",H14-I14)</f>
        <v/>
      </c>
      <c r="K14" s="15"/>
      <c r="L14" s="16" t="str">
        <f aca="false">IF(OR(D14="",K14=""),"",D14+K14)</f>
        <v/>
      </c>
      <c r="M14" s="17" t="str">
        <f aca="true">IF(OR(E14="",L14=""),"",IF(J14&lt;=0,0,MAX(0,TODAY()-L14)))</f>
        <v/>
      </c>
      <c r="N14" s="18" t="str">
        <f aca="false">IF(E14="","",IF(J14&lt;=0,"محصّل بالكامل",IF(M14&gt;0,"متأخر","قيد الاستحقاق")))</f>
        <v/>
      </c>
    </row>
    <row r="15" customFormat="false" ht="15" hidden="false" customHeight="false" outlineLevel="0" collapsed="false">
      <c r="A15" s="9"/>
      <c r="B15" s="9"/>
      <c r="C15" s="10"/>
      <c r="D15" s="11"/>
      <c r="E15" s="12"/>
      <c r="F15" s="13"/>
      <c r="G15" s="14" t="str">
        <f aca="false">IF(E15="","",E15*F15)</f>
        <v/>
      </c>
      <c r="H15" s="14" t="str">
        <f aca="false">IF(E15="","",E15-G15)</f>
        <v/>
      </c>
      <c r="I15" s="12"/>
      <c r="J15" s="14" t="str">
        <f aca="false">IF(E15="","",H15-I15)</f>
        <v/>
      </c>
      <c r="K15" s="15"/>
      <c r="L15" s="16" t="str">
        <f aca="false">IF(OR(D15="",K15=""),"",D15+K15)</f>
        <v/>
      </c>
      <c r="M15" s="17" t="str">
        <f aca="true">IF(OR(E15="",L15=""),"",IF(J15&lt;=0,0,MAX(0,TODAY()-L15)))</f>
        <v/>
      </c>
      <c r="N15" s="18" t="str">
        <f aca="false">IF(E15="","",IF(J15&lt;=0,"محصّل بالكامل",IF(M15&gt;0,"متأخر","قيد الاستحقاق")))</f>
        <v/>
      </c>
    </row>
    <row r="16" customFormat="false" ht="15" hidden="false" customHeight="false" outlineLevel="0" collapsed="false">
      <c r="A16" s="9"/>
      <c r="B16" s="9"/>
      <c r="C16" s="10"/>
      <c r="D16" s="11"/>
      <c r="E16" s="12"/>
      <c r="F16" s="13"/>
      <c r="G16" s="14" t="str">
        <f aca="false">IF(E16="","",E16*F16)</f>
        <v/>
      </c>
      <c r="H16" s="14" t="str">
        <f aca="false">IF(E16="","",E16-G16)</f>
        <v/>
      </c>
      <c r="I16" s="12"/>
      <c r="J16" s="14" t="str">
        <f aca="false">IF(E16="","",H16-I16)</f>
        <v/>
      </c>
      <c r="K16" s="15"/>
      <c r="L16" s="16" t="str">
        <f aca="false">IF(OR(D16="",K16=""),"",D16+K16)</f>
        <v/>
      </c>
      <c r="M16" s="17" t="str">
        <f aca="true">IF(OR(E16="",L16=""),"",IF(J16&lt;=0,0,MAX(0,TODAY()-L16)))</f>
        <v/>
      </c>
      <c r="N16" s="18" t="str">
        <f aca="false">IF(E16="","",IF(J16&lt;=0,"محصّل بالكامل",IF(M16&gt;0,"متأخر","قيد الاستحقاق")))</f>
        <v/>
      </c>
    </row>
    <row r="17" customFormat="false" ht="15" hidden="false" customHeight="false" outlineLevel="0" collapsed="false">
      <c r="A17" s="9"/>
      <c r="B17" s="9"/>
      <c r="C17" s="10"/>
      <c r="D17" s="11"/>
      <c r="E17" s="12"/>
      <c r="F17" s="13"/>
      <c r="G17" s="14" t="str">
        <f aca="false">IF(E17="","",E17*F17)</f>
        <v/>
      </c>
      <c r="H17" s="14" t="str">
        <f aca="false">IF(E17="","",E17-G17)</f>
        <v/>
      </c>
      <c r="I17" s="12"/>
      <c r="J17" s="14" t="str">
        <f aca="false">IF(E17="","",H17-I17)</f>
        <v/>
      </c>
      <c r="K17" s="15"/>
      <c r="L17" s="16" t="str">
        <f aca="false">IF(OR(D17="",K17=""),"",D17+K17)</f>
        <v/>
      </c>
      <c r="M17" s="17" t="str">
        <f aca="true">IF(OR(E17="",L17=""),"",IF(J17&lt;=0,0,MAX(0,TODAY()-L17)))</f>
        <v/>
      </c>
      <c r="N17" s="18" t="str">
        <f aca="false">IF(E17="","",IF(J17&lt;=0,"محصّل بالكامل",IF(M17&gt;0,"متأخر","قيد الاستحقاق")))</f>
        <v/>
      </c>
    </row>
    <row r="18" customFormat="false" ht="15" hidden="false" customHeight="false" outlineLevel="0" collapsed="false">
      <c r="A18" s="9"/>
      <c r="B18" s="9"/>
      <c r="C18" s="10"/>
      <c r="D18" s="11"/>
      <c r="E18" s="12"/>
      <c r="F18" s="13"/>
      <c r="G18" s="14" t="str">
        <f aca="false">IF(E18="","",E18*F18)</f>
        <v/>
      </c>
      <c r="H18" s="14" t="str">
        <f aca="false">IF(E18="","",E18-G18)</f>
        <v/>
      </c>
      <c r="I18" s="12"/>
      <c r="J18" s="14" t="str">
        <f aca="false">IF(E18="","",H18-I18)</f>
        <v/>
      </c>
      <c r="K18" s="15"/>
      <c r="L18" s="16" t="str">
        <f aca="false">IF(OR(D18="",K18=""),"",D18+K18)</f>
        <v/>
      </c>
      <c r="M18" s="17" t="str">
        <f aca="true">IF(OR(E18="",L18=""),"",IF(J18&lt;=0,0,MAX(0,TODAY()-L18)))</f>
        <v/>
      </c>
      <c r="N18" s="18" t="str">
        <f aca="false">IF(E18="","",IF(J18&lt;=0,"محصّل بالكامل",IF(M18&gt;0,"متأخر","قيد الاستحقاق")))</f>
        <v/>
      </c>
    </row>
    <row r="19" customFormat="false" ht="15" hidden="false" customHeight="false" outlineLevel="0" collapsed="false">
      <c r="A19" s="9"/>
      <c r="B19" s="9"/>
      <c r="C19" s="10"/>
      <c r="D19" s="11"/>
      <c r="E19" s="12"/>
      <c r="F19" s="13"/>
      <c r="G19" s="14" t="str">
        <f aca="false">IF(E19="","",E19*F19)</f>
        <v/>
      </c>
      <c r="H19" s="14" t="str">
        <f aca="false">IF(E19="","",E19-G19)</f>
        <v/>
      </c>
      <c r="I19" s="12"/>
      <c r="J19" s="14" t="str">
        <f aca="false">IF(E19="","",H19-I19)</f>
        <v/>
      </c>
      <c r="K19" s="15"/>
      <c r="L19" s="16" t="str">
        <f aca="false">IF(OR(D19="",K19=""),"",D19+K19)</f>
        <v/>
      </c>
      <c r="M19" s="17" t="str">
        <f aca="true">IF(OR(E19="",L19=""),"",IF(J19&lt;=0,0,MAX(0,TODAY()-L19)))</f>
        <v/>
      </c>
      <c r="N19" s="18" t="str">
        <f aca="false">IF(E19="","",IF(J19&lt;=0,"محصّل بالكامل",IF(M19&gt;0,"متأخر","قيد الاستحقاق")))</f>
        <v/>
      </c>
    </row>
    <row r="20" customFormat="false" ht="15" hidden="false" customHeight="false" outlineLevel="0" collapsed="false">
      <c r="A20" s="9"/>
      <c r="B20" s="9"/>
      <c r="C20" s="10"/>
      <c r="D20" s="11"/>
      <c r="E20" s="12"/>
      <c r="F20" s="13"/>
      <c r="G20" s="14" t="str">
        <f aca="false">IF(E20="","",E20*F20)</f>
        <v/>
      </c>
      <c r="H20" s="14" t="str">
        <f aca="false">IF(E20="","",E20-G20)</f>
        <v/>
      </c>
      <c r="I20" s="12"/>
      <c r="J20" s="14" t="str">
        <f aca="false">IF(E20="","",H20-I20)</f>
        <v/>
      </c>
      <c r="K20" s="15"/>
      <c r="L20" s="16" t="str">
        <f aca="false">IF(OR(D20="",K20=""),"",D20+K20)</f>
        <v/>
      </c>
      <c r="M20" s="17" t="str">
        <f aca="true">IF(OR(E20="",L20=""),"",IF(J20&lt;=0,0,MAX(0,TODAY()-L20)))</f>
        <v/>
      </c>
      <c r="N20" s="18" t="str">
        <f aca="false">IF(E20="","",IF(J20&lt;=0,"محصّل بالكامل",IF(M20&gt;0,"متأخر","قيد الاستحقاق")))</f>
        <v/>
      </c>
    </row>
    <row r="21" customFormat="false" ht="15" hidden="false" customHeight="false" outlineLevel="0" collapsed="false">
      <c r="A21" s="9"/>
      <c r="B21" s="9"/>
      <c r="C21" s="10"/>
      <c r="D21" s="11"/>
      <c r="E21" s="12"/>
      <c r="F21" s="13"/>
      <c r="G21" s="14" t="str">
        <f aca="false">IF(E21="","",E21*F21)</f>
        <v/>
      </c>
      <c r="H21" s="14" t="str">
        <f aca="false">IF(E21="","",E21-G21)</f>
        <v/>
      </c>
      <c r="I21" s="12"/>
      <c r="J21" s="14" t="str">
        <f aca="false">IF(E21="","",H21-I21)</f>
        <v/>
      </c>
      <c r="K21" s="15"/>
      <c r="L21" s="16" t="str">
        <f aca="false">IF(OR(D21="",K21=""),"",D21+K21)</f>
        <v/>
      </c>
      <c r="M21" s="17" t="str">
        <f aca="true">IF(OR(E21="",L21=""),"",IF(J21&lt;=0,0,MAX(0,TODAY()-L21)))</f>
        <v/>
      </c>
      <c r="N21" s="18" t="str">
        <f aca="false">IF(E21="","",IF(J21&lt;=0,"محصّل بالكامل",IF(M21&gt;0,"متأخر","قيد الاستحقاق")))</f>
        <v/>
      </c>
    </row>
    <row r="22" customFormat="false" ht="15" hidden="false" customHeight="false" outlineLevel="0" collapsed="false">
      <c r="A22" s="9"/>
      <c r="B22" s="9"/>
      <c r="C22" s="10"/>
      <c r="D22" s="11"/>
      <c r="E22" s="12"/>
      <c r="F22" s="13"/>
      <c r="G22" s="14" t="str">
        <f aca="false">IF(E22="","",E22*F22)</f>
        <v/>
      </c>
      <c r="H22" s="14" t="str">
        <f aca="false">IF(E22="","",E22-G22)</f>
        <v/>
      </c>
      <c r="I22" s="12"/>
      <c r="J22" s="14" t="str">
        <f aca="false">IF(E22="","",H22-I22)</f>
        <v/>
      </c>
      <c r="K22" s="15"/>
      <c r="L22" s="16" t="str">
        <f aca="false">IF(OR(D22="",K22=""),"",D22+K22)</f>
        <v/>
      </c>
      <c r="M22" s="17" t="str">
        <f aca="true">IF(OR(E22="",L22=""),"",IF(J22&lt;=0,0,MAX(0,TODAY()-L22)))</f>
        <v/>
      </c>
      <c r="N22" s="18" t="str">
        <f aca="false">IF(E22="","",IF(J22&lt;=0,"محصّل بالكامل",IF(M22&gt;0,"متأخر","قيد الاستحقاق")))</f>
        <v/>
      </c>
    </row>
    <row r="23" customFormat="false" ht="15" hidden="false" customHeight="false" outlineLevel="0" collapsed="false">
      <c r="A23" s="9"/>
      <c r="B23" s="9"/>
      <c r="C23" s="10"/>
      <c r="D23" s="11"/>
      <c r="E23" s="12"/>
      <c r="F23" s="13"/>
      <c r="G23" s="14" t="str">
        <f aca="false">IF(E23="","",E23*F23)</f>
        <v/>
      </c>
      <c r="H23" s="14" t="str">
        <f aca="false">IF(E23="","",E23-G23)</f>
        <v/>
      </c>
      <c r="I23" s="12"/>
      <c r="J23" s="14" t="str">
        <f aca="false">IF(E23="","",H23-I23)</f>
        <v/>
      </c>
      <c r="K23" s="15"/>
      <c r="L23" s="16" t="str">
        <f aca="false">IF(OR(D23="",K23=""),"",D23+K23)</f>
        <v/>
      </c>
      <c r="M23" s="17" t="str">
        <f aca="true">IF(OR(E23="",L23=""),"",IF(J23&lt;=0,0,MAX(0,TODAY()-L23)))</f>
        <v/>
      </c>
      <c r="N23" s="18" t="str">
        <f aca="false">IF(E23="","",IF(J23&lt;=0,"محصّل بالكامل",IF(M23&gt;0,"متأخر","قيد الاستحقاق")))</f>
        <v/>
      </c>
    </row>
    <row r="24" customFormat="false" ht="15" hidden="false" customHeight="false" outlineLevel="0" collapsed="false">
      <c r="A24" s="9"/>
      <c r="B24" s="9"/>
      <c r="C24" s="10"/>
      <c r="D24" s="11"/>
      <c r="E24" s="12"/>
      <c r="F24" s="13"/>
      <c r="G24" s="14" t="str">
        <f aca="false">IF(E24="","",E24*F24)</f>
        <v/>
      </c>
      <c r="H24" s="14" t="str">
        <f aca="false">IF(E24="","",E24-G24)</f>
        <v/>
      </c>
      <c r="I24" s="12"/>
      <c r="J24" s="14" t="str">
        <f aca="false">IF(E24="","",H24-I24)</f>
        <v/>
      </c>
      <c r="K24" s="15"/>
      <c r="L24" s="16" t="str">
        <f aca="false">IF(OR(D24="",K24=""),"",D24+K24)</f>
        <v/>
      </c>
      <c r="M24" s="17" t="str">
        <f aca="true">IF(OR(E24="",L24=""),"",IF(J24&lt;=0,0,MAX(0,TODAY()-L24)))</f>
        <v/>
      </c>
      <c r="N24" s="18" t="str">
        <f aca="false">IF(E24="","",IF(J24&lt;=0,"محصّل بالكامل",IF(M24&gt;0,"متأخر","قيد الاستحقاق")))</f>
        <v/>
      </c>
    </row>
    <row r="25" customFormat="false" ht="15" hidden="false" customHeight="false" outlineLevel="0" collapsed="false">
      <c r="A25" s="9"/>
      <c r="B25" s="9"/>
      <c r="C25" s="10"/>
      <c r="D25" s="11"/>
      <c r="E25" s="12"/>
      <c r="F25" s="13"/>
      <c r="G25" s="14" t="str">
        <f aca="false">IF(E25="","",E25*F25)</f>
        <v/>
      </c>
      <c r="H25" s="14" t="str">
        <f aca="false">IF(E25="","",E25-G25)</f>
        <v/>
      </c>
      <c r="I25" s="12"/>
      <c r="J25" s="14" t="str">
        <f aca="false">IF(E25="","",H25-I25)</f>
        <v/>
      </c>
      <c r="K25" s="15"/>
      <c r="L25" s="16" t="str">
        <f aca="false">IF(OR(D25="",K25=""),"",D25+K25)</f>
        <v/>
      </c>
      <c r="M25" s="17" t="str">
        <f aca="true">IF(OR(E25="",L25=""),"",IF(J25&lt;=0,0,MAX(0,TODAY()-L25)))</f>
        <v/>
      </c>
      <c r="N25" s="18" t="str">
        <f aca="false">IF(E25="","",IF(J25&lt;=0,"محصّل بالكامل",IF(M25&gt;0,"متأخر","قيد الاستحقاق")))</f>
        <v/>
      </c>
    </row>
    <row r="26" customFormat="false" ht="15" hidden="false" customHeight="false" outlineLevel="0" collapsed="false">
      <c r="A26" s="9"/>
      <c r="B26" s="9"/>
      <c r="C26" s="10"/>
      <c r="D26" s="11"/>
      <c r="E26" s="12"/>
      <c r="F26" s="13"/>
      <c r="G26" s="14" t="str">
        <f aca="false">IF(E26="","",E26*F26)</f>
        <v/>
      </c>
      <c r="H26" s="14" t="str">
        <f aca="false">IF(E26="","",E26-G26)</f>
        <v/>
      </c>
      <c r="I26" s="12"/>
      <c r="J26" s="14" t="str">
        <f aca="false">IF(E26="","",H26-I26)</f>
        <v/>
      </c>
      <c r="K26" s="15"/>
      <c r="L26" s="16" t="str">
        <f aca="false">IF(OR(D26="",K26=""),"",D26+K26)</f>
        <v/>
      </c>
      <c r="M26" s="17" t="str">
        <f aca="true">IF(OR(E26="",L26=""),"",IF(J26&lt;=0,0,MAX(0,TODAY()-L26)))</f>
        <v/>
      </c>
      <c r="N26" s="18" t="str">
        <f aca="false">IF(E26="","",IF(J26&lt;=0,"محصّل بالكامل",IF(M26&gt;0,"متأخر","قيد الاستحقاق")))</f>
        <v/>
      </c>
    </row>
    <row r="27" customFormat="false" ht="15" hidden="false" customHeight="false" outlineLevel="0" collapsed="false">
      <c r="A27" s="9"/>
      <c r="B27" s="9"/>
      <c r="C27" s="10"/>
      <c r="D27" s="11"/>
      <c r="E27" s="12"/>
      <c r="F27" s="13"/>
      <c r="G27" s="14" t="str">
        <f aca="false">IF(E27="","",E27*F27)</f>
        <v/>
      </c>
      <c r="H27" s="14" t="str">
        <f aca="false">IF(E27="","",E27-G27)</f>
        <v/>
      </c>
      <c r="I27" s="12"/>
      <c r="J27" s="14" t="str">
        <f aca="false">IF(E27="","",H27-I27)</f>
        <v/>
      </c>
      <c r="K27" s="15"/>
      <c r="L27" s="16" t="str">
        <f aca="false">IF(OR(D27="",K27=""),"",D27+K27)</f>
        <v/>
      </c>
      <c r="M27" s="17" t="str">
        <f aca="true">IF(OR(E27="",L27=""),"",IF(J27&lt;=0,0,MAX(0,TODAY()-L27)))</f>
        <v/>
      </c>
      <c r="N27" s="18" t="str">
        <f aca="false">IF(E27="","",IF(J27&lt;=0,"محصّل بالكامل",IF(M27&gt;0,"متأخر","قيد الاستحقاق")))</f>
        <v/>
      </c>
    </row>
    <row r="28" customFormat="false" ht="15" hidden="false" customHeight="false" outlineLevel="0" collapsed="false">
      <c r="A28" s="9"/>
      <c r="B28" s="9"/>
      <c r="C28" s="10"/>
      <c r="D28" s="11"/>
      <c r="E28" s="12"/>
      <c r="F28" s="13"/>
      <c r="G28" s="14" t="str">
        <f aca="false">IF(E28="","",E28*F28)</f>
        <v/>
      </c>
      <c r="H28" s="14" t="str">
        <f aca="false">IF(E28="","",E28-G28)</f>
        <v/>
      </c>
      <c r="I28" s="12"/>
      <c r="J28" s="14" t="str">
        <f aca="false">IF(E28="","",H28-I28)</f>
        <v/>
      </c>
      <c r="K28" s="15"/>
      <c r="L28" s="16" t="str">
        <f aca="false">IF(OR(D28="",K28=""),"",D28+K28)</f>
        <v/>
      </c>
      <c r="M28" s="17" t="str">
        <f aca="true">IF(OR(E28="",L28=""),"",IF(J28&lt;=0,0,MAX(0,TODAY()-L28)))</f>
        <v/>
      </c>
      <c r="N28" s="18" t="str">
        <f aca="false">IF(E28="","",IF(J28&lt;=0,"محصّل بالكامل",IF(M28&gt;0,"متأخر","قيد الاستحقاق")))</f>
        <v/>
      </c>
    </row>
    <row r="29" customFormat="false" ht="15" hidden="false" customHeight="false" outlineLevel="0" collapsed="false">
      <c r="A29" s="9"/>
      <c r="B29" s="9"/>
      <c r="C29" s="10"/>
      <c r="D29" s="11"/>
      <c r="E29" s="12"/>
      <c r="F29" s="13"/>
      <c r="G29" s="14" t="str">
        <f aca="false">IF(E29="","",E29*F29)</f>
        <v/>
      </c>
      <c r="H29" s="14" t="str">
        <f aca="false">IF(E29="","",E29-G29)</f>
        <v/>
      </c>
      <c r="I29" s="12"/>
      <c r="J29" s="14" t="str">
        <f aca="false">IF(E29="","",H29-I29)</f>
        <v/>
      </c>
      <c r="K29" s="15"/>
      <c r="L29" s="16" t="str">
        <f aca="false">IF(OR(D29="",K29=""),"",D29+K29)</f>
        <v/>
      </c>
      <c r="M29" s="17" t="str">
        <f aca="true">IF(OR(E29="",L29=""),"",IF(J29&lt;=0,0,MAX(0,TODAY()-L29)))</f>
        <v/>
      </c>
      <c r="N29" s="18" t="str">
        <f aca="false">IF(E29="","",IF(J29&lt;=0,"محصّل بالكامل",IF(M29&gt;0,"متأخر","قيد الاستحقاق")))</f>
        <v/>
      </c>
    </row>
    <row r="30" customFormat="false" ht="15" hidden="false" customHeight="false" outlineLevel="0" collapsed="false">
      <c r="A30" s="9"/>
      <c r="B30" s="9"/>
      <c r="C30" s="10"/>
      <c r="D30" s="11"/>
      <c r="E30" s="12"/>
      <c r="F30" s="13"/>
      <c r="G30" s="14" t="str">
        <f aca="false">IF(E30="","",E30*F30)</f>
        <v/>
      </c>
      <c r="H30" s="14" t="str">
        <f aca="false">IF(E30="","",E30-G30)</f>
        <v/>
      </c>
      <c r="I30" s="12"/>
      <c r="J30" s="14" t="str">
        <f aca="false">IF(E30="","",H30-I30)</f>
        <v/>
      </c>
      <c r="K30" s="15"/>
      <c r="L30" s="16" t="str">
        <f aca="false">IF(OR(D30="",K30=""),"",D30+K30)</f>
        <v/>
      </c>
      <c r="M30" s="17" t="str">
        <f aca="true">IF(OR(E30="",L30=""),"",IF(J30&lt;=0,0,MAX(0,TODAY()-L30)))</f>
        <v/>
      </c>
      <c r="N30" s="18" t="str">
        <f aca="false">IF(E30="","",IF(J30&lt;=0,"محصّل بالكامل",IF(M30&gt;0,"متأخر","قيد الاستحقاق")))</f>
        <v/>
      </c>
    </row>
    <row r="31" customFormat="false" ht="15" hidden="false" customHeight="false" outlineLevel="0" collapsed="false">
      <c r="A31" s="9"/>
      <c r="B31" s="9"/>
      <c r="C31" s="10"/>
      <c r="D31" s="11"/>
      <c r="E31" s="12"/>
      <c r="F31" s="13"/>
      <c r="G31" s="14" t="str">
        <f aca="false">IF(E31="","",E31*F31)</f>
        <v/>
      </c>
      <c r="H31" s="14" t="str">
        <f aca="false">IF(E31="","",E31-G31)</f>
        <v/>
      </c>
      <c r="I31" s="12"/>
      <c r="J31" s="14" t="str">
        <f aca="false">IF(E31="","",H31-I31)</f>
        <v/>
      </c>
      <c r="K31" s="15"/>
      <c r="L31" s="16" t="str">
        <f aca="false">IF(OR(D31="",K31=""),"",D31+K31)</f>
        <v/>
      </c>
      <c r="M31" s="17" t="str">
        <f aca="true">IF(OR(E31="",L31=""),"",IF(J31&lt;=0,0,MAX(0,TODAY()-L31)))</f>
        <v/>
      </c>
      <c r="N31" s="18" t="str">
        <f aca="false">IF(E31="","",IF(J31&lt;=0,"محصّل بالكامل",IF(M31&gt;0,"متأخر","قيد الاستحقاق")))</f>
        <v/>
      </c>
    </row>
    <row r="32" customFormat="false" ht="15" hidden="false" customHeight="false" outlineLevel="0" collapsed="false">
      <c r="A32" s="9"/>
      <c r="B32" s="9"/>
      <c r="C32" s="10"/>
      <c r="D32" s="11"/>
      <c r="E32" s="12"/>
      <c r="F32" s="13"/>
      <c r="G32" s="14" t="str">
        <f aca="false">IF(E32="","",E32*F32)</f>
        <v/>
      </c>
      <c r="H32" s="14" t="str">
        <f aca="false">IF(E32="","",E32-G32)</f>
        <v/>
      </c>
      <c r="I32" s="12"/>
      <c r="J32" s="14" t="str">
        <f aca="false">IF(E32="","",H32-I32)</f>
        <v/>
      </c>
      <c r="K32" s="15"/>
      <c r="L32" s="16" t="str">
        <f aca="false">IF(OR(D32="",K32=""),"",D32+K32)</f>
        <v/>
      </c>
      <c r="M32" s="17" t="str">
        <f aca="true">IF(OR(E32="",L32=""),"",IF(J32&lt;=0,0,MAX(0,TODAY()-L32)))</f>
        <v/>
      </c>
      <c r="N32" s="18" t="str">
        <f aca="false">IF(E32="","",IF(J32&lt;=0,"محصّل بالكامل",IF(M32&gt;0,"متأخر","قيد الاستحقاق")))</f>
        <v/>
      </c>
    </row>
    <row r="33" customFormat="false" ht="15" hidden="false" customHeight="false" outlineLevel="0" collapsed="false">
      <c r="A33" s="9"/>
      <c r="B33" s="9"/>
      <c r="C33" s="10"/>
      <c r="D33" s="11"/>
      <c r="E33" s="12"/>
      <c r="F33" s="13"/>
      <c r="G33" s="14" t="str">
        <f aca="false">IF(E33="","",E33*F33)</f>
        <v/>
      </c>
      <c r="H33" s="14" t="str">
        <f aca="false">IF(E33="","",E33-G33)</f>
        <v/>
      </c>
      <c r="I33" s="12"/>
      <c r="J33" s="14" t="str">
        <f aca="false">IF(E33="","",H33-I33)</f>
        <v/>
      </c>
      <c r="K33" s="15"/>
      <c r="L33" s="16" t="str">
        <f aca="false">IF(OR(D33="",K33=""),"",D33+K33)</f>
        <v/>
      </c>
      <c r="M33" s="17" t="str">
        <f aca="true">IF(OR(E33="",L33=""),"",IF(J33&lt;=0,0,MAX(0,TODAY()-L33)))</f>
        <v/>
      </c>
      <c r="N33" s="18" t="str">
        <f aca="false">IF(E33="","",IF(J33&lt;=0,"محصّل بالكامل",IF(M33&gt;0,"متأخر","قيد الاستحقاق")))</f>
        <v/>
      </c>
    </row>
    <row r="34" customFormat="false" ht="15" hidden="false" customHeight="false" outlineLevel="0" collapsed="false">
      <c r="A34" s="9"/>
      <c r="B34" s="9"/>
      <c r="C34" s="10"/>
      <c r="D34" s="11"/>
      <c r="E34" s="12"/>
      <c r="F34" s="13"/>
      <c r="G34" s="14" t="str">
        <f aca="false">IF(E34="","",E34*F34)</f>
        <v/>
      </c>
      <c r="H34" s="14" t="str">
        <f aca="false">IF(E34="","",E34-G34)</f>
        <v/>
      </c>
      <c r="I34" s="12"/>
      <c r="J34" s="14" t="str">
        <f aca="false">IF(E34="","",H34-I34)</f>
        <v/>
      </c>
      <c r="K34" s="15"/>
      <c r="L34" s="16" t="str">
        <f aca="false">IF(OR(D34="",K34=""),"",D34+K34)</f>
        <v/>
      </c>
      <c r="M34" s="17" t="str">
        <f aca="true">IF(OR(E34="",L34=""),"",IF(J34&lt;=0,0,MAX(0,TODAY()-L34)))</f>
        <v/>
      </c>
      <c r="N34" s="18" t="str">
        <f aca="false">IF(E34="","",IF(J34&lt;=0,"محصّل بالكامل",IF(M34&gt;0,"متأخر","قيد الاستحقاق")))</f>
        <v/>
      </c>
    </row>
    <row r="36" customFormat="false" ht="15" hidden="false" customHeight="false" outlineLevel="0" collapsed="false">
      <c r="D36" s="19" t="s">
        <v>43</v>
      </c>
      <c r="E36" s="20" t="n">
        <f aca="false">SUM(E5:E34)</f>
        <v>632250</v>
      </c>
      <c r="G36" s="20" t="n">
        <f aca="false">SUM(G5:G34)</f>
        <v>48755</v>
      </c>
      <c r="H36" s="20" t="n">
        <f aca="false">SUM(H5:H34)</f>
        <v>583495</v>
      </c>
      <c r="I36" s="20" t="n">
        <f aca="false">SUM(I5:I34)</f>
        <v>284250</v>
      </c>
      <c r="J36" s="20" t="n">
        <f aca="false">SUM(J5:J34)</f>
        <v>299245</v>
      </c>
    </row>
  </sheetData>
  <mergeCells count="2">
    <mergeCell ref="A1:N1"/>
    <mergeCell ref="A2:N2"/>
  </mergeCells>
  <conditionalFormatting sqref="N5:N34">
    <cfRule type="expression" priority="2" aboveAverage="0" equalAverage="0" bottom="0" percent="0" rank="0" text="" dxfId="0">
      <formula>N5="متأخر"</formula>
    </cfRule>
    <cfRule type="expression" priority="3" aboveAverage="0" equalAverage="0" bottom="0" percent="0" rank="0" text="" dxfId="1">
      <formula>N5="محصّل بالكامل"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20"/>
    <col collapsed="false" customWidth="true" hidden="false" outlineLevel="0" max="6" min="6" style="0" width="16"/>
  </cols>
  <sheetData>
    <row r="1" customFormat="false" ht="33.75" hidden="false" customHeight="true" outlineLevel="0" collapsed="false">
      <c r="A1" s="1" t="s">
        <v>44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45</v>
      </c>
      <c r="B2" s="2"/>
      <c r="C2" s="2"/>
      <c r="D2" s="2"/>
      <c r="E2" s="2"/>
      <c r="F2" s="2"/>
    </row>
    <row r="4" customFormat="false" ht="36" hidden="false" customHeight="true" outlineLevel="0" collapsed="false">
      <c r="A4" s="8" t="s">
        <v>20</v>
      </c>
      <c r="B4" s="8" t="s">
        <v>46</v>
      </c>
      <c r="C4" s="8" t="s">
        <v>26</v>
      </c>
      <c r="D4" s="8" t="s">
        <v>28</v>
      </c>
      <c r="E4" s="8" t="s">
        <v>29</v>
      </c>
      <c r="F4" s="8" t="s">
        <v>47</v>
      </c>
    </row>
    <row r="5" customFormat="false" ht="15" hidden="false" customHeight="false" outlineLevel="0" collapsed="false">
      <c r="A5" s="9" t="s">
        <v>34</v>
      </c>
      <c r="B5" s="14" t="n">
        <f aca="false">IF(A5="","",SUMIF(المستخلصات!$A$5:$A$34,A5,المستخلصات!$E$5:$E$34))</f>
        <v>294600</v>
      </c>
      <c r="C5" s="14" t="n">
        <f aca="false">IF(A5="","",SUMIF(المستخلصات!$A$5:$A$34,A5,المستخلصات!$G$5:$G$34))</f>
        <v>29460</v>
      </c>
      <c r="D5" s="14" t="n">
        <f aca="false">IF(A5="","",SUMIF(المستخلصات!$A$5:$A$34,A5,المستخلصات!$I$5:$I$34))</f>
        <v>76050</v>
      </c>
      <c r="E5" s="14" t="n">
        <f aca="false">IF(A5="","",SUMIF(المستخلصات!$A$5:$A$34,A5,المستخلصات!$J$5:$J$34))</f>
        <v>189090</v>
      </c>
      <c r="F5" s="14" t="n">
        <f aca="false">IF(A5="","",SUMIFS(المستخلصات!$J$5:$J$34,المستخلصات!$A$5:$A$34,A5,المستخلصات!$N$5:$N$34,"متأخر"))</f>
        <v>101070</v>
      </c>
    </row>
    <row r="6" customFormat="false" ht="15" hidden="false" customHeight="false" outlineLevel="0" collapsed="false">
      <c r="A6" s="9" t="s">
        <v>39</v>
      </c>
      <c r="B6" s="14" t="n">
        <f aca="false">IF(A6="","",SUMIF(المستخلصات!$A$5:$A$34,A6,المستخلصات!$E$5:$E$34))</f>
        <v>289400</v>
      </c>
      <c r="C6" s="14" t="n">
        <f aca="false">IF(A6="","",SUMIF(المستخلصات!$A$5:$A$34,A6,المستخلصات!$G$5:$G$34))</f>
        <v>14470</v>
      </c>
      <c r="D6" s="14" t="n">
        <f aca="false">IF(A6="","",SUMIF(المستخلصات!$A$5:$A$34,A6,المستخلصات!$I$5:$I$34))</f>
        <v>208200</v>
      </c>
      <c r="E6" s="14" t="n">
        <f aca="false">IF(A6="","",SUMIF(المستخلصات!$A$5:$A$34,A6,المستخلصات!$J$5:$J$34))</f>
        <v>66730</v>
      </c>
      <c r="F6" s="14" t="n">
        <f aca="false">IF(A6="","",SUMIFS(المستخلصات!$J$5:$J$34,المستخلصات!$A$5:$A$34,A6,المستخلصات!$N$5:$N$34,"متأخر"))</f>
        <v>66730</v>
      </c>
    </row>
    <row r="7" customFormat="false" ht="15" hidden="false" customHeight="false" outlineLevel="0" collapsed="false">
      <c r="A7" s="9" t="s">
        <v>41</v>
      </c>
      <c r="B7" s="14" t="n">
        <f aca="false">IF(A7="","",SUMIF(المستخلصات!$A$5:$A$34,A7,المستخلصات!$E$5:$E$34))</f>
        <v>48250</v>
      </c>
      <c r="C7" s="14" t="n">
        <f aca="false">IF(A7="","",SUMIF(المستخلصات!$A$5:$A$34,A7,المستخلصات!$G$5:$G$34))</f>
        <v>4825</v>
      </c>
      <c r="D7" s="14" t="n">
        <f aca="false">IF(A7="","",SUMIF(المستخلصات!$A$5:$A$34,A7,المستخلصات!$I$5:$I$34))</f>
        <v>0</v>
      </c>
      <c r="E7" s="14" t="n">
        <f aca="false">IF(A7="","",SUMIF(المستخلصات!$A$5:$A$34,A7,المستخلصات!$J$5:$J$34))</f>
        <v>43425</v>
      </c>
      <c r="F7" s="14" t="n">
        <f aca="false">IF(A7="","",SUMIFS(المستخلصات!$J$5:$J$34,المستخلصات!$A$5:$A$34,A7,المستخلصات!$N$5:$N$34,"متأخر"))</f>
        <v>0</v>
      </c>
    </row>
    <row r="8" customFormat="false" ht="15" hidden="false" customHeight="false" outlineLevel="0" collapsed="false">
      <c r="A8" s="9"/>
      <c r="B8" s="14" t="str">
        <f aca="false">IF(A8="","",SUMIF(المستخلصات!$A$5:$A$34,A8,المستخلصات!$E$5:$E$34))</f>
        <v/>
      </c>
      <c r="C8" s="14" t="str">
        <f aca="false">IF(A8="","",SUMIF(المستخلصات!$A$5:$A$34,A8,المستخلصات!$G$5:$G$34))</f>
        <v/>
      </c>
      <c r="D8" s="14" t="str">
        <f aca="false">IF(A8="","",SUMIF(المستخلصات!$A$5:$A$34,A8,المستخلصات!$I$5:$I$34))</f>
        <v/>
      </c>
      <c r="E8" s="14" t="str">
        <f aca="false">IF(A8="","",SUMIF(المستخلصات!$A$5:$A$34,A8,المستخلصات!$J$5:$J$34))</f>
        <v/>
      </c>
      <c r="F8" s="14" t="str">
        <f aca="false">IF(A8="","",SUMIFS(المستخلصات!$J$5:$J$34,المستخلصات!$A$5:$A$34,A8,المستخلصات!$N$5:$N$34,"متأخر"))</f>
        <v/>
      </c>
    </row>
    <row r="9" customFormat="false" ht="15" hidden="false" customHeight="false" outlineLevel="0" collapsed="false">
      <c r="A9" s="9"/>
      <c r="B9" s="14" t="str">
        <f aca="false">IF(A9="","",SUMIF(المستخلصات!$A$5:$A$34,A9,المستخلصات!$E$5:$E$34))</f>
        <v/>
      </c>
      <c r="C9" s="14" t="str">
        <f aca="false">IF(A9="","",SUMIF(المستخلصات!$A$5:$A$34,A9,المستخلصات!$G$5:$G$34))</f>
        <v/>
      </c>
      <c r="D9" s="14" t="str">
        <f aca="false">IF(A9="","",SUMIF(المستخلصات!$A$5:$A$34,A9,المستخلصات!$I$5:$I$34))</f>
        <v/>
      </c>
      <c r="E9" s="14" t="str">
        <f aca="false">IF(A9="","",SUMIF(المستخلصات!$A$5:$A$34,A9,المستخلصات!$J$5:$J$34))</f>
        <v/>
      </c>
      <c r="F9" s="14" t="str">
        <f aca="false">IF(A9="","",SUMIFS(المستخلصات!$J$5:$J$34,المستخلصات!$A$5:$A$34,A9,المستخلصات!$N$5:$N$34,"متأخر"))</f>
        <v/>
      </c>
    </row>
    <row r="10" customFormat="false" ht="15" hidden="false" customHeight="false" outlineLevel="0" collapsed="false">
      <c r="A10" s="21" t="s">
        <v>43</v>
      </c>
      <c r="B10" s="20" t="n">
        <f aca="false">SUM(B5:B9)</f>
        <v>632250</v>
      </c>
      <c r="C10" s="20" t="n">
        <f aca="false">SUM(C5:C9)</f>
        <v>48755</v>
      </c>
      <c r="D10" s="20" t="n">
        <f aca="false">SUM(D5:D9)</f>
        <v>284250</v>
      </c>
      <c r="E10" s="20" t="n">
        <f aca="false">SUM(E5:E9)</f>
        <v>299245</v>
      </c>
      <c r="F10" s="20" t="n">
        <f aca="false">SUM(F5:F9)</f>
        <v>167800</v>
      </c>
    </row>
    <row r="12" customFormat="false" ht="15" hidden="false" customHeight="false" outlineLevel="0" collapsed="false">
      <c r="A12" s="22" t="s">
        <v>48</v>
      </c>
      <c r="B12" s="23" t="n">
        <f aca="false">IFERROR(SUM(المستخلصات!I5:I34)/SUM(المستخلصات!H5:H34),0)</f>
        <v>0.487150703947763</v>
      </c>
    </row>
    <row r="13" customFormat="false" ht="15" hidden="false" customHeight="false" outlineLevel="0" collapsed="false">
      <c r="A13" s="22" t="s">
        <v>49</v>
      </c>
      <c r="B13" s="24" t="n">
        <f aca="false">COUNTIF(المستخلصات!N5:N34,"متأخر")</f>
        <v>2</v>
      </c>
    </row>
    <row r="14" customFormat="false" ht="15" hidden="false" customHeight="false" outlineLevel="0" collapsed="false">
      <c r="A14" s="22" t="s">
        <v>50</v>
      </c>
      <c r="B14" s="24" t="n">
        <f aca="false">MAX(المستخلصات!M5:M34)</f>
        <v>35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</cols>
  <sheetData>
    <row r="1" customFormat="false" ht="33.75" hidden="false" customHeight="true" outlineLevel="0" collapsed="false">
      <c r="A1" s="1" t="s">
        <v>51</v>
      </c>
      <c r="B1" s="1"/>
      <c r="C1" s="1"/>
    </row>
    <row r="2" customFormat="false" ht="30" hidden="false" customHeight="true" outlineLevel="0" collapsed="false">
      <c r="A2" s="2" t="s">
        <v>52</v>
      </c>
      <c r="B2" s="2"/>
      <c r="C2" s="2"/>
    </row>
    <row r="4" customFormat="false" ht="36" hidden="false" customHeight="true" outlineLevel="0" collapsed="false">
      <c r="A4" s="8" t="s">
        <v>53</v>
      </c>
      <c r="B4" s="8" t="s">
        <v>54</v>
      </c>
      <c r="C4" s="8" t="s">
        <v>55</v>
      </c>
    </row>
    <row r="5" customFormat="false" ht="21.75" hidden="false" customHeight="true" outlineLevel="0" collapsed="false">
      <c r="A5" s="25" t="s">
        <v>56</v>
      </c>
      <c r="B5" s="26" t="s">
        <v>57</v>
      </c>
      <c r="C5" s="26" t="s">
        <v>57</v>
      </c>
    </row>
    <row r="6" customFormat="false" ht="21.75" hidden="false" customHeight="true" outlineLevel="0" collapsed="false">
      <c r="A6" s="25" t="s">
        <v>58</v>
      </c>
      <c r="B6" s="26" t="s">
        <v>57</v>
      </c>
      <c r="C6" s="26" t="s">
        <v>57</v>
      </c>
    </row>
    <row r="7" customFormat="false" ht="21.75" hidden="false" customHeight="true" outlineLevel="0" collapsed="false">
      <c r="A7" s="25" t="s">
        <v>59</v>
      </c>
      <c r="B7" s="18" t="s">
        <v>60</v>
      </c>
      <c r="C7" s="26" t="s">
        <v>61</v>
      </c>
    </row>
    <row r="8" customFormat="false" ht="21.75" hidden="false" customHeight="true" outlineLevel="0" collapsed="false">
      <c r="A8" s="25" t="s">
        <v>62</v>
      </c>
      <c r="B8" s="18" t="s">
        <v>63</v>
      </c>
      <c r="C8" s="26" t="s">
        <v>61</v>
      </c>
    </row>
    <row r="9" customFormat="false" ht="21.75" hidden="false" customHeight="true" outlineLevel="0" collapsed="false">
      <c r="A9" s="25" t="s">
        <v>64</v>
      </c>
      <c r="B9" s="18" t="s">
        <v>65</v>
      </c>
      <c r="C9" s="26" t="s">
        <v>57</v>
      </c>
    </row>
    <row r="10" customFormat="false" ht="21.75" hidden="false" customHeight="true" outlineLevel="0" collapsed="false">
      <c r="A10" s="25" t="s">
        <v>66</v>
      </c>
      <c r="B10" s="18" t="s">
        <v>65</v>
      </c>
      <c r="C10" s="26" t="s">
        <v>57</v>
      </c>
    </row>
    <row r="11" customFormat="false" ht="21.75" hidden="false" customHeight="true" outlineLevel="0" collapsed="false">
      <c r="A11" s="25" t="s">
        <v>67</v>
      </c>
      <c r="B11" s="18" t="s">
        <v>65</v>
      </c>
      <c r="C11" s="26" t="s">
        <v>57</v>
      </c>
    </row>
    <row r="12" customFormat="false" ht="21.75" hidden="false" customHeight="true" outlineLevel="0" collapsed="false">
      <c r="A12" s="25" t="s">
        <v>68</v>
      </c>
      <c r="B12" s="18" t="s">
        <v>65</v>
      </c>
      <c r="C12" s="26" t="s">
        <v>57</v>
      </c>
    </row>
    <row r="13" customFormat="false" ht="21.75" hidden="false" customHeight="true" outlineLevel="0" collapsed="false">
      <c r="A13" s="25" t="s">
        <v>69</v>
      </c>
      <c r="B13" s="18" t="s">
        <v>65</v>
      </c>
      <c r="C13" s="26" t="s">
        <v>57</v>
      </c>
    </row>
    <row r="15" customFormat="false" ht="14.15" hidden="false" customHeight="false" outlineLevel="0" collapsed="false">
      <c r="A15" s="27" t="s">
        <v>70</v>
      </c>
      <c r="B15" s="27"/>
      <c r="C15" s="27"/>
    </row>
  </sheetData>
  <mergeCells count="3">
    <mergeCell ref="A1:C1"/>
    <mergeCell ref="A2:C2"/>
    <mergeCell ref="A15:C15"/>
  </mergeCells>
  <hyperlinks>
    <hyperlink ref="A15" r:id="rId1" display="صفحة المنتج: https://miyarbusiness.com/product/mk-01-payment-certificates-retention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2026-10-04T22:19:22Z</dcterms:created>
  <dc:creator>openpyxl</dc:creator>
  <dc:description/>
  <dc:language>en-US</dc:language>
  <cp:lastModifiedBy/>
  <dcterms:modified xsi:type="dcterms:W3CDTF">2026-10-04T22:19:22Z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